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F6906D5-146B-463C-A183-23BDE9EFEA9A}" xr6:coauthVersionLast="46" xr6:coauthVersionMax="46" xr10:uidLastSave="{00000000-0000-0000-0000-000000000000}"/>
  <workbookProtection workbookPassword="C384" lockStructure="1"/>
  <bookViews>
    <workbookView xWindow="-120" yWindow="-120" windowWidth="29040" windowHeight="15840" xr2:uid="{00000000-000D-0000-FFFF-FFFF00000000}"/>
  </bookViews>
  <sheets>
    <sheet name="Balancer" sheetId="2" r:id="rId1"/>
    <sheet name="Feed List" sheetId="3" r:id="rId2"/>
    <sheet name="Requirements" sheetId="1" state="hidden" r:id="rId3"/>
  </sheets>
  <definedNames>
    <definedName name="_xlnm.Print_Area" localSheetId="0">Balancer!$A$1:$L$55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2" l="1"/>
  <c r="W7" i="2" l="1"/>
  <c r="W8" i="2"/>
  <c r="W9" i="2"/>
  <c r="W10" i="2"/>
  <c r="W11" i="2"/>
  <c r="W12" i="2"/>
  <c r="W13" i="2"/>
  <c r="W14" i="2"/>
  <c r="W15" i="2"/>
  <c r="W16" i="2"/>
  <c r="W6" i="2"/>
  <c r="V7" i="2"/>
  <c r="V8" i="2"/>
  <c r="V9" i="2"/>
  <c r="V10" i="2"/>
  <c r="V11" i="2"/>
  <c r="V12" i="2"/>
  <c r="V13" i="2"/>
  <c r="V14" i="2"/>
  <c r="V15" i="2"/>
  <c r="V16" i="2"/>
  <c r="V6" i="2"/>
  <c r="X10" i="2" l="1"/>
  <c r="X13" i="2"/>
  <c r="X6" i="2"/>
  <c r="X15" i="2"/>
  <c r="X11" i="2"/>
  <c r="X14" i="2"/>
  <c r="X12" i="2"/>
  <c r="X16" i="2"/>
  <c r="X8" i="2"/>
  <c r="X7" i="2"/>
  <c r="X9" i="2"/>
  <c r="I7" i="2"/>
  <c r="J7" i="2"/>
  <c r="K7" i="2"/>
  <c r="I8" i="2"/>
  <c r="J8" i="2"/>
  <c r="K8" i="2"/>
  <c r="I9" i="2"/>
  <c r="J9" i="2"/>
  <c r="K9" i="2"/>
  <c r="I10" i="2"/>
  <c r="J10" i="2"/>
  <c r="K10" i="2"/>
  <c r="I11" i="2"/>
  <c r="J11" i="2"/>
  <c r="K11" i="2"/>
  <c r="I12" i="2"/>
  <c r="J12" i="2"/>
  <c r="K12" i="2"/>
  <c r="I13" i="2"/>
  <c r="J13" i="2"/>
  <c r="K13" i="2"/>
  <c r="I14" i="2"/>
  <c r="J14" i="2"/>
  <c r="K14" i="2"/>
  <c r="I15" i="2"/>
  <c r="J15" i="2"/>
  <c r="K15" i="2"/>
  <c r="I16" i="2"/>
  <c r="J16" i="2"/>
  <c r="K16" i="2"/>
  <c r="J6" i="2"/>
  <c r="K6" i="2"/>
  <c r="G7" i="2"/>
  <c r="H7" i="2"/>
  <c r="G8" i="2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H6" i="2"/>
  <c r="I6" i="2"/>
  <c r="G6" i="2"/>
  <c r="C7" i="2"/>
  <c r="C8" i="2"/>
  <c r="C9" i="2"/>
  <c r="C10" i="2"/>
  <c r="C11" i="2"/>
  <c r="C12" i="2"/>
  <c r="C13" i="2"/>
  <c r="C14" i="2"/>
  <c r="C15" i="2"/>
  <c r="C16" i="2"/>
  <c r="C6" i="2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2" i="3"/>
  <c r="H341" i="3"/>
  <c r="H340" i="3"/>
  <c r="H339" i="3"/>
  <c r="H338" i="3"/>
  <c r="H337" i="3"/>
  <c r="H336" i="3"/>
  <c r="H335" i="3"/>
  <c r="H334" i="3"/>
  <c r="H333" i="3"/>
  <c r="H331" i="3"/>
  <c r="H330" i="3"/>
  <c r="H329" i="3"/>
  <c r="H328" i="3"/>
  <c r="H327" i="3"/>
  <c r="H326" i="3"/>
  <c r="H325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2" i="3"/>
  <c r="H81" i="3"/>
  <c r="H80" i="3"/>
  <c r="H79" i="3"/>
  <c r="H78" i="3"/>
  <c r="H77" i="3"/>
  <c r="H75" i="3"/>
  <c r="H74" i="3"/>
  <c r="H73" i="3"/>
  <c r="H72" i="3"/>
  <c r="H71" i="3"/>
  <c r="H70" i="3"/>
  <c r="H69" i="3"/>
  <c r="H68" i="3"/>
  <c r="H67" i="3"/>
  <c r="H66" i="3"/>
  <c r="H65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X17" i="2" l="1"/>
  <c r="E18" i="2"/>
  <c r="N12" i="2" s="1"/>
  <c r="U12" i="2" s="1"/>
  <c r="Q12" i="2" l="1"/>
  <c r="R12" i="2"/>
  <c r="S12" i="2"/>
  <c r="O12" i="2"/>
  <c r="N6" i="2"/>
  <c r="U6" i="2" s="1"/>
  <c r="N8" i="2"/>
  <c r="U8" i="2" s="1"/>
  <c r="N15" i="2"/>
  <c r="U15" i="2" s="1"/>
  <c r="N7" i="2"/>
  <c r="U7" i="2" s="1"/>
  <c r="N14" i="2"/>
  <c r="U14" i="2" s="1"/>
  <c r="N13" i="2"/>
  <c r="U13" i="2" s="1"/>
  <c r="N11" i="2"/>
  <c r="U11" i="2" s="1"/>
  <c r="N10" i="2"/>
  <c r="U10" i="2" s="1"/>
  <c r="N9" i="2"/>
  <c r="U9" i="2" s="1"/>
  <c r="N16" i="2"/>
  <c r="U16" i="2" s="1"/>
  <c r="P12" i="2"/>
  <c r="Q54" i="2"/>
  <c r="Q53" i="2"/>
  <c r="F49" i="2"/>
  <c r="Q44" i="2"/>
  <c r="Q43" i="2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5" i="1"/>
  <c r="F40" i="2"/>
  <c r="E71" i="1"/>
  <c r="E72" i="1"/>
  <c r="E73" i="1"/>
  <c r="E74" i="1"/>
  <c r="E75" i="1"/>
  <c r="E76" i="1"/>
  <c r="E77" i="1"/>
  <c r="E70" i="1"/>
  <c r="E31" i="2"/>
  <c r="H32" i="2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5" i="1"/>
  <c r="K41" i="2" l="1"/>
  <c r="J50" i="2"/>
  <c r="K47" i="2"/>
  <c r="U17" i="2"/>
  <c r="F18" i="2" s="1"/>
  <c r="R8" i="2"/>
  <c r="S8" i="2"/>
  <c r="Q8" i="2"/>
  <c r="R9" i="2"/>
  <c r="Q9" i="2"/>
  <c r="S9" i="2"/>
  <c r="O13" i="2"/>
  <c r="S13" i="2"/>
  <c r="Q13" i="2"/>
  <c r="R13" i="2"/>
  <c r="R16" i="2"/>
  <c r="S16" i="2"/>
  <c r="Q16" i="2"/>
  <c r="P14" i="2"/>
  <c r="Q14" i="2"/>
  <c r="R14" i="2"/>
  <c r="S14" i="2"/>
  <c r="P15" i="2"/>
  <c r="S15" i="2"/>
  <c r="Q15" i="2"/>
  <c r="R15" i="2"/>
  <c r="S6" i="2"/>
  <c r="R6" i="2"/>
  <c r="R10" i="2"/>
  <c r="S10" i="2"/>
  <c r="Q10" i="2"/>
  <c r="P11" i="2"/>
  <c r="Q11" i="2"/>
  <c r="R11" i="2"/>
  <c r="S11" i="2"/>
  <c r="P7" i="2"/>
  <c r="Q7" i="2"/>
  <c r="R7" i="2"/>
  <c r="S7" i="2"/>
  <c r="O7" i="2"/>
  <c r="O11" i="2"/>
  <c r="O14" i="2"/>
  <c r="P13" i="2"/>
  <c r="O10" i="2"/>
  <c r="P10" i="2"/>
  <c r="O15" i="2"/>
  <c r="O16" i="2"/>
  <c r="P16" i="2"/>
  <c r="P8" i="2"/>
  <c r="O8" i="2"/>
  <c r="P9" i="2"/>
  <c r="O9" i="2"/>
  <c r="O6" i="2"/>
  <c r="P6" i="2"/>
  <c r="Q6" i="2"/>
  <c r="H50" i="2"/>
  <c r="I50" i="2"/>
  <c r="K50" i="2"/>
  <c r="H23" i="2"/>
  <c r="K32" i="2"/>
  <c r="J32" i="2"/>
  <c r="J41" i="2"/>
  <c r="H41" i="2"/>
  <c r="I41" i="2"/>
  <c r="K38" i="2"/>
  <c r="I32" i="2"/>
  <c r="J23" i="2"/>
  <c r="K29" i="2"/>
  <c r="K23" i="2"/>
  <c r="I23" i="2"/>
  <c r="K20" i="2"/>
  <c r="R17" i="2" l="1"/>
  <c r="J18" i="2" s="1"/>
  <c r="S17" i="2"/>
  <c r="K18" i="2" s="1"/>
  <c r="O17" i="2"/>
  <c r="G18" i="2" s="1"/>
  <c r="Q17" i="2"/>
  <c r="I18" i="2" s="1"/>
  <c r="I51" i="2" s="1"/>
  <c r="I52" i="2" s="1"/>
  <c r="P17" i="2"/>
  <c r="H18" i="2" s="1"/>
  <c r="S24" i="2" s="1"/>
  <c r="K21" i="2" l="1"/>
  <c r="K39" i="2"/>
  <c r="K48" i="2"/>
  <c r="K30" i="2"/>
  <c r="T33" i="2"/>
  <c r="T49" i="2"/>
  <c r="T42" i="2"/>
  <c r="K42" i="2"/>
  <c r="K43" i="2" s="1"/>
  <c r="V42" i="2"/>
  <c r="V49" i="2"/>
  <c r="U24" i="2"/>
  <c r="U49" i="2"/>
  <c r="V33" i="2"/>
  <c r="U33" i="2"/>
  <c r="U42" i="2"/>
  <c r="H42" i="2"/>
  <c r="H43" i="2" s="1"/>
  <c r="S33" i="2"/>
  <c r="S49" i="2"/>
  <c r="T24" i="2"/>
  <c r="S25" i="2" s="1"/>
  <c r="S42" i="2"/>
  <c r="V24" i="2"/>
  <c r="O21" i="2"/>
  <c r="P22" i="2" s="1"/>
  <c r="P21" i="2" s="1"/>
  <c r="J42" i="2"/>
  <c r="J43" i="2" s="1"/>
  <c r="M18" i="2"/>
  <c r="H51" i="2"/>
  <c r="H52" i="2" s="1"/>
  <c r="I42" i="2"/>
  <c r="I43" i="2" s="1"/>
  <c r="K51" i="2"/>
  <c r="K52" i="2" s="1"/>
  <c r="J51" i="2"/>
  <c r="J52" i="2" s="1"/>
  <c r="K33" i="2"/>
  <c r="K34" i="2" s="1"/>
  <c r="K24" i="2"/>
  <c r="K25" i="2" s="1"/>
  <c r="J24" i="2"/>
  <c r="J25" i="2" s="1"/>
  <c r="J33" i="2"/>
  <c r="J34" i="2" s="1"/>
  <c r="H33" i="2"/>
  <c r="H34" i="2" s="1"/>
  <c r="H24" i="2"/>
  <c r="H25" i="2" s="1"/>
  <c r="I24" i="2"/>
  <c r="I25" i="2" s="1"/>
  <c r="I33" i="2"/>
  <c r="I34" i="2" s="1"/>
  <c r="S34" i="2" l="1"/>
  <c r="T34" i="2" s="1"/>
  <c r="F36" i="2" s="1"/>
  <c r="S43" i="2"/>
  <c r="T43" i="2" s="1"/>
  <c r="F45" i="2" s="1"/>
  <c r="S50" i="2"/>
  <c r="T50" i="2" s="1"/>
  <c r="F54" i="2" s="1"/>
  <c r="I54" i="2" s="1"/>
  <c r="B17" i="2"/>
  <c r="E53" i="2" l="1"/>
  <c r="I45" i="2"/>
  <c r="E44" i="2"/>
  <c r="I36" i="2"/>
  <c r="E35" i="2"/>
  <c r="T25" i="2"/>
  <c r="F27" i="2" s="1"/>
  <c r="I27" i="2" l="1"/>
  <c r="E26" i="2"/>
</calcChain>
</file>

<file path=xl/sharedStrings.xml><?xml version="1.0" encoding="utf-8"?>
<sst xmlns="http://schemas.openxmlformats.org/spreadsheetml/2006/main" count="676" uniqueCount="354">
  <si>
    <t>Doe</t>
  </si>
  <si>
    <t>Maintenance</t>
  </si>
  <si>
    <t>Stage of Production</t>
  </si>
  <si>
    <t>BW, lb</t>
  </si>
  <si>
    <t>% BW</t>
  </si>
  <si>
    <t>DMI, lb</t>
  </si>
  <si>
    <t>TDN, lb</t>
  </si>
  <si>
    <t>CP, lb</t>
  </si>
  <si>
    <t>Ca, lb</t>
  </si>
  <si>
    <t>P, lb</t>
  </si>
  <si>
    <t>Late gestation - Single Kid</t>
  </si>
  <si>
    <t>Breeding</t>
  </si>
  <si>
    <t>Early gestation</t>
  </si>
  <si>
    <t>Late gestation - Twins</t>
  </si>
  <si>
    <t>Late gestation - Triplets or More</t>
  </si>
  <si>
    <t>Early lactation - Single Kid</t>
  </si>
  <si>
    <t>Early Lactation - Twins</t>
  </si>
  <si>
    <t>Early Lactation - Triplets or More</t>
  </si>
  <si>
    <t>Prebreeding</t>
  </si>
  <si>
    <t>Buck</t>
  </si>
  <si>
    <t xml:space="preserve">   Weight of kids</t>
  </si>
  <si>
    <t>ADG, lb</t>
  </si>
  <si>
    <t>Growing Kids - Does and Wethers</t>
  </si>
  <si>
    <t>Growing Kids - Bucks (Boer-type)</t>
  </si>
  <si>
    <t>Does</t>
  </si>
  <si>
    <t>Bucks</t>
  </si>
  <si>
    <t>Growing Kids</t>
  </si>
  <si>
    <t>Weight, lb</t>
  </si>
  <si>
    <t>ADG, lb/d</t>
  </si>
  <si>
    <t>Does and Wethers</t>
  </si>
  <si>
    <t>Bucks (Boer-type)</t>
  </si>
  <si>
    <t>ALFALFA CUBES</t>
  </si>
  <si>
    <t>ALFALFA HAY, EXC</t>
  </si>
  <si>
    <t>ALFALFA HAY, FAIR</t>
  </si>
  <si>
    <t>ALFALFA HAY, GOOD</t>
  </si>
  <si>
    <t>ALFALFA HAY, POOR</t>
  </si>
  <si>
    <t>ALFALFA PELLETS</t>
  </si>
  <si>
    <t>ALMOND HULLS, DRY</t>
  </si>
  <si>
    <t>ALMOND HULLS, WET</t>
  </si>
  <si>
    <t>ANIMAL BYPRODUCT, DRY</t>
  </si>
  <si>
    <t>ANIMAL BYPRODUCT, WET</t>
  </si>
  <si>
    <t>APPLE POMACE, WET</t>
  </si>
  <si>
    <t>BAKERY BY PRODUCT, DRY</t>
  </si>
  <si>
    <t>BARLEY HAY</t>
  </si>
  <si>
    <t>Barley Malt Sprout Pellets</t>
  </si>
  <si>
    <t>BARLEY SILAGE</t>
  </si>
  <si>
    <t>BARLEY, DRY</t>
  </si>
  <si>
    <t>BEANS, DRY</t>
  </si>
  <si>
    <t>BEANS, WET</t>
  </si>
  <si>
    <t>BEET PULP, DRY</t>
  </si>
  <si>
    <t>BEET PULP, WET</t>
  </si>
  <si>
    <t>BERMUDA HAY, FAIR</t>
  </si>
  <si>
    <t>BERMUDAGRASS HAY</t>
  </si>
  <si>
    <t>BERMUDAGRASS SILAGE</t>
  </si>
  <si>
    <t>BLOOD MEAL, DRY</t>
  </si>
  <si>
    <t>BRASSICA, WET</t>
  </si>
  <si>
    <t>BREAD, WET</t>
  </si>
  <si>
    <t>BREADING</t>
  </si>
  <si>
    <t>BREW CONDENSED SOL.</t>
  </si>
  <si>
    <t>BREWERS GRAINS</t>
  </si>
  <si>
    <t>BUCKWHEAT, DRY</t>
  </si>
  <si>
    <t>CANDY BYPRODUCT, DRY</t>
  </si>
  <si>
    <t>CANOLA MEAL, DRY</t>
  </si>
  <si>
    <t>CANOLA SEED</t>
  </si>
  <si>
    <t>CARROTS, WET</t>
  </si>
  <si>
    <t>CEREAL BYPRODUCT,DRY</t>
  </si>
  <si>
    <t>CHOCOLATE BYPRODUCT, DRY</t>
  </si>
  <si>
    <t>CITRUS PULP, DRY</t>
  </si>
  <si>
    <t>CITRUS PULP, WET</t>
  </si>
  <si>
    <t>COCONUT MEAL, DRY</t>
  </si>
  <si>
    <t>COMPOST, WET</t>
  </si>
  <si>
    <t>COOKIE BYPRODUCT, DRY</t>
  </si>
  <si>
    <t>CORN</t>
  </si>
  <si>
    <t>CORN BRAN</t>
  </si>
  <si>
    <t>CORN COBS, DRY</t>
  </si>
  <si>
    <t>CORN COBS, WET</t>
  </si>
  <si>
    <t>CORN GERM MEAL, DRY</t>
  </si>
  <si>
    <t>CORN GLUTEN FEED</t>
  </si>
  <si>
    <t>CORN GLUTEN MEAL</t>
  </si>
  <si>
    <t>CORN SIL &amp; SUNFLOWER</t>
  </si>
  <si>
    <t>CORN SILAGE</t>
  </si>
  <si>
    <t>CORN SNAPLAGE, WET</t>
  </si>
  <si>
    <t>CORN STALK HAY</t>
  </si>
  <si>
    <t>CORN STALKLAGE</t>
  </si>
  <si>
    <t>CORN STEEP LIQUOR</t>
  </si>
  <si>
    <t>CORN SWEET BRAN, WET</t>
  </si>
  <si>
    <t>CORN, WHOLE HAY</t>
  </si>
  <si>
    <t>COTTON BURRS</t>
  </si>
  <si>
    <t>COTTON GIN TRASH, DRY</t>
  </si>
  <si>
    <t>COTTONFLO</t>
  </si>
  <si>
    <t>COTTONSEED HULLS, DRY</t>
  </si>
  <si>
    <t>COTTONSEED MEAL, DRY</t>
  </si>
  <si>
    <t>COTTONSEED, DELINTED</t>
  </si>
  <si>
    <t>COTTONSEED, EXTRUDED</t>
  </si>
  <si>
    <t>COTTONSEEDS, WHOLE, DRY</t>
  </si>
  <si>
    <t>DIST CONDENSED SOL.</t>
  </si>
  <si>
    <t>DIST GRAIN, MILO</t>
  </si>
  <si>
    <t>DISTILLERS GRAINS</t>
  </si>
  <si>
    <t>EAR CORN</t>
  </si>
  <si>
    <t>FAT</t>
  </si>
  <si>
    <t>FEATHER MEAL, DRY</t>
  </si>
  <si>
    <t>FISH MEAL, DRY</t>
  </si>
  <si>
    <t>FLAXSEED</t>
  </si>
  <si>
    <t>Fodder, OAT</t>
  </si>
  <si>
    <t>Fodder, WHEAT</t>
  </si>
  <si>
    <t>Fodder, WHEAT 2</t>
  </si>
  <si>
    <t>FORAGE CUBES</t>
  </si>
  <si>
    <t>FORAGE PELLETS</t>
  </si>
  <si>
    <t>FRESH  SUNFLOWER</t>
  </si>
  <si>
    <t>FRESH BARLEY FORAGE</t>
  </si>
  <si>
    <t>FRESH BERMUDA GRASS</t>
  </si>
  <si>
    <t>FRESH BRASSICA FORAGE</t>
  </si>
  <si>
    <t>FRESH BROWSE, MISC.</t>
  </si>
  <si>
    <t>FRESH CORN FORAGE</t>
  </si>
  <si>
    <t>FRESH CORN STALKS</t>
  </si>
  <si>
    <t>FRESH GRASS FORAGE</t>
  </si>
  <si>
    <t>FRESH LEAVES, MISC.</t>
  </si>
  <si>
    <t>FRESH LEGUME FORAGE</t>
  </si>
  <si>
    <t>FRESH MILLET FORAGE</t>
  </si>
  <si>
    <t>FRESH MIXED MOSTLY GRASS FORAGE</t>
  </si>
  <si>
    <t>FRESH MIXED MOSTLY LEGUME FORAGE</t>
  </si>
  <si>
    <t>FRESH OAT FORAGE</t>
  </si>
  <si>
    <t>FRESH PEANUT FORAGE</t>
  </si>
  <si>
    <t>FRESH PEAVINE FORAGE</t>
  </si>
  <si>
    <t>FRESH PINEAPPLE FORAGE</t>
  </si>
  <si>
    <t>FRESH PROCESSED CORN</t>
  </si>
  <si>
    <t>FRESH RICE FORAGE</t>
  </si>
  <si>
    <t>FRESH RYE FORAGE</t>
  </si>
  <si>
    <t>FRESH SMALL GRAIN FORAGE</t>
  </si>
  <si>
    <t>FRESH SORGHUM FORAGE</t>
  </si>
  <si>
    <t>FRESH SORGHUM-SUDAN FORAGE</t>
  </si>
  <si>
    <t>FRESH SOYBEAN FORAGE</t>
  </si>
  <si>
    <t>FRESH STRAW FORAGE</t>
  </si>
  <si>
    <t>FRESH SUDAN GRASS</t>
  </si>
  <si>
    <t>FRESH SUGARCANE</t>
  </si>
  <si>
    <t>FRESH SUGARCANE BAGASSE</t>
  </si>
  <si>
    <t>FRESH SWEET CORN</t>
  </si>
  <si>
    <t>FRESH TRITICALE FORAGE</t>
  </si>
  <si>
    <t>FRESH TRITICALE/PEA FORAGE</t>
  </si>
  <si>
    <t>FRESH WHEAT FORAGE</t>
  </si>
  <si>
    <t>FRESH WOODY PLANTS</t>
  </si>
  <si>
    <t>FRUIT BYPRODUCT, DRY</t>
  </si>
  <si>
    <t>FRUIT BYPRODUCT, WET</t>
  </si>
  <si>
    <t>FUZZPELLET</t>
  </si>
  <si>
    <t>GRAIN SCREENINGS, DRY</t>
  </si>
  <si>
    <t>GRAPE POMACE, DRY</t>
  </si>
  <si>
    <t>GRAPE POMACE, WET</t>
  </si>
  <si>
    <t>GRASS CUBES</t>
  </si>
  <si>
    <t xml:space="preserve">GRASS HAY </t>
  </si>
  <si>
    <t>GRASS PASTURE</t>
  </si>
  <si>
    <t>GRASS PELLETS</t>
  </si>
  <si>
    <t>GRASS SILAGE</t>
  </si>
  <si>
    <t>HI MOIST EAR CORN</t>
  </si>
  <si>
    <t>HI MOIST SHELL CORN</t>
  </si>
  <si>
    <t>HOMINY FEED, DRY</t>
  </si>
  <si>
    <t>LEAVES, MISC., DRY</t>
  </si>
  <si>
    <t xml:space="preserve">LEGUME HAY </t>
  </si>
  <si>
    <t>LEGUME PASTURE</t>
  </si>
  <si>
    <t>LEGUME SILAGE</t>
  </si>
  <si>
    <t>LINSEED MEAL, DRY</t>
  </si>
  <si>
    <t>LUPINE BEANS, DRY</t>
  </si>
  <si>
    <t>MALT SPROUTS, DRY</t>
  </si>
  <si>
    <t>MEAT &amp; BONE MEAL, DRY</t>
  </si>
  <si>
    <t>MEAT MEAL, DRY</t>
  </si>
  <si>
    <t>MILK REPLACER, DRY</t>
  </si>
  <si>
    <t>MILLET HAY</t>
  </si>
  <si>
    <t>MILLET SILAGE</t>
  </si>
  <si>
    <t>MILLET, DRY</t>
  </si>
  <si>
    <t>MILLET/SOYBEAN SIL</t>
  </si>
  <si>
    <t>MILO STALK HAY</t>
  </si>
  <si>
    <t>MILO/SORGHUM, DRY</t>
  </si>
  <si>
    <t>MILO/SOYBEAN SIL</t>
  </si>
  <si>
    <t>MILO-SOYBEAN HAY</t>
  </si>
  <si>
    <t>MIXED MAINLY GRASS HAY</t>
  </si>
  <si>
    <t>MIXED MAINLY GRASS SILAGE</t>
  </si>
  <si>
    <t>MIXED MAINLY LEGUME HAY</t>
  </si>
  <si>
    <t>MIXED MAINLY LEGUME SILAGE</t>
  </si>
  <si>
    <t>MIXED MOSTLY GRASS PASTURE</t>
  </si>
  <si>
    <t>MIXED MOSTLY LEGUME PASTURE</t>
  </si>
  <si>
    <t>MOLASSES</t>
  </si>
  <si>
    <t>MUNGBEAN CRACKS</t>
  </si>
  <si>
    <t>OAT HAY</t>
  </si>
  <si>
    <t>OAT HULLS, DRY</t>
  </si>
  <si>
    <t>OAT SILAGE</t>
  </si>
  <si>
    <t>OATS</t>
  </si>
  <si>
    <t>OW BLUESTEM FAIR</t>
  </si>
  <si>
    <t>OW BLUESTEM GOOD</t>
  </si>
  <si>
    <t>PALM KERNEL MEAL</t>
  </si>
  <si>
    <t>PASTA, DRY</t>
  </si>
  <si>
    <t>PEANUT HAY</t>
  </si>
  <si>
    <t>PEANUT HULLS, DRY</t>
  </si>
  <si>
    <t>PEANUT MEAL, DRY</t>
  </si>
  <si>
    <t>PEANUT SILAGE</t>
  </si>
  <si>
    <t>PEAS, DRY</t>
  </si>
  <si>
    <t>PEAVINE HAY</t>
  </si>
  <si>
    <t>PEAVINE SILAGE</t>
  </si>
  <si>
    <t>PET FOOD</t>
  </si>
  <si>
    <t>PINEAPPLE FORAGE</t>
  </si>
  <si>
    <t>POTATO BYPRODUCT, DRY</t>
  </si>
  <si>
    <t>POTATO BYPRODUCT, WET</t>
  </si>
  <si>
    <t>POTATO/CORN MIX, WET</t>
  </si>
  <si>
    <t>POTATOES, WET</t>
  </si>
  <si>
    <t>POULTRY LITTER, DRY</t>
  </si>
  <si>
    <t>POULTRY LITTER, WET</t>
  </si>
  <si>
    <t>POULTRY MEAL</t>
  </si>
  <si>
    <t>PRAIRIE HAY</t>
  </si>
  <si>
    <t>PROCESSED CORN SILAGE</t>
  </si>
  <si>
    <t>RICE BRAN</t>
  </si>
  <si>
    <t>RICE BRAN, DRY</t>
  </si>
  <si>
    <t>RICE BYPRODUCTS, DRY</t>
  </si>
  <si>
    <t>RICE HAY</t>
  </si>
  <si>
    <t>RICE HULLS</t>
  </si>
  <si>
    <t>RICE MILL FEED</t>
  </si>
  <si>
    <t>RICE POLISHINGS, DRY</t>
  </si>
  <si>
    <t>RICE SILAGE</t>
  </si>
  <si>
    <t>RICE, DRY</t>
  </si>
  <si>
    <t>RYE GRAIN, DRY</t>
  </si>
  <si>
    <t>RYE HAY</t>
  </si>
  <si>
    <t>RYE SILAGE</t>
  </si>
  <si>
    <t>SAFFLOWER MEAL, DRY</t>
  </si>
  <si>
    <t>SMALL GRAIN HAY</t>
  </si>
  <si>
    <t>SMALL GRAIN SILAGE</t>
  </si>
  <si>
    <t>SNACK FOOD</t>
  </si>
  <si>
    <t>SNACK FOOD, DRY</t>
  </si>
  <si>
    <t>SORGHUM HAY</t>
  </si>
  <si>
    <t>SORGHUM SILAGE</t>
  </si>
  <si>
    <t>SORGHUM SUDAN SILAGE</t>
  </si>
  <si>
    <t>SORGHUM-SUDAN HAY</t>
  </si>
  <si>
    <t>SOY BYPRODUCT</t>
  </si>
  <si>
    <t>SOYBEAN HAY</t>
  </si>
  <si>
    <t>SOYBEAN HULLS, DRY</t>
  </si>
  <si>
    <t>SOYBEAN MEAL, DRY</t>
  </si>
  <si>
    <t>SOYBEAN MEAL, HEATED</t>
  </si>
  <si>
    <t>SOYBEAN SILAGE</t>
  </si>
  <si>
    <t>SOYBEANS, DRY</t>
  </si>
  <si>
    <t>SOYBEANS, EXTRUDED DRY</t>
  </si>
  <si>
    <t>SOYBEANS, HEAT PROC.</t>
  </si>
  <si>
    <t>STEAM FLAKED CORN</t>
  </si>
  <si>
    <t>STRAW</t>
  </si>
  <si>
    <t>STRAW SILAGE</t>
  </si>
  <si>
    <t>SUDAN GRASS SILAGE</t>
  </si>
  <si>
    <t>SUDAN HAY FAIR</t>
  </si>
  <si>
    <t>SUDAN HAY GOOD</t>
  </si>
  <si>
    <t>SUDANGRASS HAY</t>
  </si>
  <si>
    <t>SUGARCANE BAGASSE, DRY</t>
  </si>
  <si>
    <t>SUGARCANE BAGASSE, SILAGE</t>
  </si>
  <si>
    <t>SUGARCANE HAY</t>
  </si>
  <si>
    <t>SUGARCANE SILAGE</t>
  </si>
  <si>
    <t>SUNFLOWER HAY</t>
  </si>
  <si>
    <t>SUNFLOWER MEAL, DRY</t>
  </si>
  <si>
    <t>SUNFLOWER SEED, DRY</t>
  </si>
  <si>
    <t>SUNFLOWER SILAGE</t>
  </si>
  <si>
    <t>SWEET CORN SILAGE</t>
  </si>
  <si>
    <t>TAPIOCA (CASSAVA), DRY</t>
  </si>
  <si>
    <t>Tifton 85 Haylage</t>
  </si>
  <si>
    <t>TOFU BYPRODUCT, DRY</t>
  </si>
  <si>
    <t>TOFU BYPRODUCT, WET</t>
  </si>
  <si>
    <t>TOMATOES, WET</t>
  </si>
  <si>
    <t>TRITICALE &amp; PEA HAY</t>
  </si>
  <si>
    <t>TRITICALE HAY</t>
  </si>
  <si>
    <t>TRITICALE SILAGE</t>
  </si>
  <si>
    <t>TRITICALE, DRY</t>
  </si>
  <si>
    <t>TRITICALE/PEA SILAGE</t>
  </si>
  <si>
    <t>VEGETABLE BY-PRODUCT, WET</t>
  </si>
  <si>
    <t>WET BREWERS GRAINS</t>
  </si>
  <si>
    <t>WET CORN GLUTEN FEED</t>
  </si>
  <si>
    <t>WET DISTILLERS GRAIN</t>
  </si>
  <si>
    <t>WET PET FOOD</t>
  </si>
  <si>
    <t>WHEAT BRAN, DRY</t>
  </si>
  <si>
    <t>WHEAT GERM MEAL, DRY</t>
  </si>
  <si>
    <t>WHEAT HAY</t>
  </si>
  <si>
    <t>WHEAT HAY FAIR</t>
  </si>
  <si>
    <t>WHEAT HAY GOOD</t>
  </si>
  <si>
    <t>WHEAT MIDDS, DRY</t>
  </si>
  <si>
    <t>WHEAT SILAGE</t>
  </si>
  <si>
    <t>WHEAT STRAW</t>
  </si>
  <si>
    <t>WHEAT, DRY</t>
  </si>
  <si>
    <t>WHEY</t>
  </si>
  <si>
    <t>WOODY PLANTS</t>
  </si>
  <si>
    <t>YEAST, DRY</t>
  </si>
  <si>
    <t>Feed ID</t>
  </si>
  <si>
    <t>Amount</t>
  </si>
  <si>
    <t>$/ton</t>
  </si>
  <si>
    <t>Feed Name</t>
  </si>
  <si>
    <t>Total Mixed Ration</t>
  </si>
  <si>
    <t>costs</t>
  </si>
  <si>
    <t>COST    (as fed)</t>
  </si>
  <si>
    <t>HAY</t>
  </si>
  <si>
    <t>PASTURE / FRESH CHOP</t>
  </si>
  <si>
    <t>SILAGES</t>
  </si>
  <si>
    <t>BYPRODUCTS - ENERGY/PROTEIN</t>
  </si>
  <si>
    <t>BYPRODUCTS - FIBER</t>
  </si>
  <si>
    <t>GRAINS / CONCENTRATE</t>
  </si>
  <si>
    <t>VITAMINS</t>
  </si>
  <si>
    <t>VITAMIN A-30,000</t>
  </si>
  <si>
    <t>VITAMIN E-50%</t>
  </si>
  <si>
    <t>FEED ADDITIVES</t>
  </si>
  <si>
    <t>BOVATEC 68</t>
  </si>
  <si>
    <t>MICROLITE</t>
  </si>
  <si>
    <t>RUMENSIN 80</t>
  </si>
  <si>
    <t>TYLAN 40</t>
  </si>
  <si>
    <t>UREA</t>
  </si>
  <si>
    <t>MINERALS</t>
  </si>
  <si>
    <t>A&amp;M 12% HY-Phos w/ Se</t>
  </si>
  <si>
    <t>A&amp;M 8% P All Purpose Mineral</t>
  </si>
  <si>
    <t>CALCIUM IODATE</t>
  </si>
  <si>
    <t>COBALT CARBONATE</t>
  </si>
  <si>
    <t>COBALT SULFATE</t>
  </si>
  <si>
    <t>COPPER SULFATE</t>
  </si>
  <si>
    <t>DICAL</t>
  </si>
  <si>
    <t>EDDI 79.5</t>
  </si>
  <si>
    <t>LIMESTONE 38%</t>
  </si>
  <si>
    <t>MAGNESIUM OXIDE</t>
  </si>
  <si>
    <t>MANGANOUS OXIDE</t>
  </si>
  <si>
    <t>POTASSIUM CHLORIDE</t>
  </si>
  <si>
    <t>POTASSIUM IODIDE</t>
  </si>
  <si>
    <t>SALT</t>
  </si>
  <si>
    <t>SELENIUM 600</t>
  </si>
  <si>
    <t>ZINC OXIDE</t>
  </si>
  <si>
    <t>ZINC SULFATE</t>
  </si>
  <si>
    <t>CUSTOM ADDITIONS</t>
  </si>
  <si>
    <t>WATER</t>
  </si>
  <si>
    <t>Liquid Syrup Product</t>
  </si>
  <si>
    <t>Anti-Caking</t>
  </si>
  <si>
    <t>% DM</t>
  </si>
  <si>
    <t>% CP</t>
  </si>
  <si>
    <t>% TDN</t>
  </si>
  <si>
    <t>% Ca</t>
  </si>
  <si>
    <t>% P</t>
  </si>
  <si>
    <t>Required</t>
  </si>
  <si>
    <t>Supplied</t>
  </si>
  <si>
    <t>14% Creep or Cubes</t>
  </si>
  <si>
    <t>20% Creep or Cubes</t>
  </si>
  <si>
    <t>25% Creep or Cubes</t>
  </si>
  <si>
    <t>30% Creep or Cubes</t>
  </si>
  <si>
    <t>37% Creep or Cubes</t>
  </si>
  <si>
    <t>3-way (midds/gluten/sbhulls)</t>
  </si>
  <si>
    <t>4-way (midds/gluten/sbh/corn)</t>
  </si>
  <si>
    <t>4-way (midds/gluten/sbh/ddg)</t>
  </si>
  <si>
    <t>OSU Meat Goat Ration Formulator</t>
  </si>
  <si>
    <t>Developed By Earl H. Ward</t>
  </si>
  <si>
    <t>Drop Down Menus</t>
  </si>
  <si>
    <t xml:space="preserve">The Ca:P ratio is </t>
  </si>
  <si>
    <t>. Increase Ca.</t>
  </si>
  <si>
    <t>Balance Based of Est. DMI</t>
  </si>
  <si>
    <t>Estimated Dry Matter Intake</t>
  </si>
  <si>
    <t>Cost Per Day</t>
  </si>
  <si>
    <t>Simpson Mix</t>
  </si>
  <si>
    <t>East Pasture</t>
  </si>
  <si>
    <t>West Pasture</t>
  </si>
  <si>
    <t>South Pasture</t>
  </si>
  <si>
    <t>Estimated As-Fed Intake</t>
  </si>
  <si>
    <t>Lbs of Ration (As-Fed) to Meet CP &amp; TDN</t>
  </si>
  <si>
    <t>Balance Based on Est. DMI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</si>
</sst>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0"/>
    <numFmt numFmtId="166" formatCode="0.00_)"/>
    <numFmt numFmtId="167" formatCode="0.0"/>
    <numFmt numFmtId="168" formatCode="&quot;$&quot;#,##0.00"/>
    <numFmt numFmtId="169" formatCode="&quot;$&quot;#,##0"/>
  </numFmts>
  <fonts count="21" x14ac:knownFonts="1">
    <font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theme="5"/>
      <name val="Times New Roman"/>
      <family val="2"/>
    </font>
    <font>
      <b/>
      <u/>
      <sz val="16"/>
      <color theme="1"/>
      <name val="Times New Roman"/>
      <family val="1"/>
    </font>
    <font>
      <sz val="26"/>
      <color theme="1"/>
      <name val="Times New Roman"/>
      <family val="2"/>
    </font>
    <font>
      <b/>
      <sz val="26"/>
      <color theme="1"/>
      <name val="Times New Roman"/>
      <family val="2"/>
    </font>
    <font>
      <sz val="10"/>
      <color theme="1"/>
      <name val="Times New Roman"/>
      <family val="2"/>
    </font>
    <font>
      <sz val="12"/>
      <color rgb="FFFF0000"/>
      <name val="Times New Roman"/>
      <family val="2"/>
    </font>
    <font>
      <b/>
      <sz val="12"/>
      <color theme="5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7" tint="0.79998168889431442"/>
        <bgColor theme="5"/>
      </patternFill>
    </fill>
    <fill>
      <patternFill patternType="solid">
        <fgColor theme="7" tint="0.59999389629810485"/>
        <bgColor theme="5"/>
      </patternFill>
    </fill>
    <fill>
      <patternFill patternType="solid">
        <fgColor theme="1"/>
        <bgColor theme="5"/>
      </patternFill>
    </fill>
    <fill>
      <patternFill patternType="solid">
        <fgColor theme="4" tint="0.59999389629810485"/>
        <bgColor theme="5"/>
      </patternFill>
    </fill>
    <fill>
      <patternFill patternType="solid">
        <fgColor rgb="FFFFFF00"/>
        <bgColor theme="5"/>
      </patternFill>
    </fill>
    <fill>
      <patternFill patternType="solid">
        <fgColor theme="5" tint="0.79998168889431442"/>
        <bgColor theme="5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57">
    <xf numFmtId="0" fontId="0" fillId="0" borderId="0" xfId="0"/>
    <xf numFmtId="0" fontId="1" fillId="0" borderId="0" xfId="0" applyFont="1"/>
    <xf numFmtId="0" fontId="2" fillId="2" borderId="4" xfId="0" applyFont="1" applyFill="1" applyBorder="1" applyAlignment="1">
      <alignment vertical="center"/>
    </xf>
    <xf numFmtId="1" fontId="3" fillId="3" borderId="2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 vertical="center"/>
    </xf>
    <xf numFmtId="165" fontId="2" fillId="4" borderId="5" xfId="0" applyNumberFormat="1" applyFont="1" applyFill="1" applyBorder="1" applyAlignment="1">
      <alignment horizontal="center" vertical="center"/>
    </xf>
    <xf numFmtId="165" fontId="2" fillId="4" borderId="6" xfId="0" applyNumberFormat="1" applyFont="1" applyFill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 vertical="center"/>
    </xf>
    <xf numFmtId="2" fontId="3" fillId="3" borderId="7" xfId="0" applyNumberFormat="1" applyFont="1" applyFill="1" applyBorder="1" applyAlignment="1">
      <alignment horizontal="center" vertical="center"/>
    </xf>
    <xf numFmtId="2" fontId="2" fillId="4" borderId="7" xfId="0" applyNumberFormat="1" applyFont="1" applyFill="1" applyBorder="1" applyAlignment="1">
      <alignment horizontal="center" vertical="center"/>
    </xf>
    <xf numFmtId="164" fontId="2" fillId="4" borderId="7" xfId="0" applyNumberFormat="1" applyFont="1" applyFill="1" applyBorder="1" applyAlignment="1">
      <alignment horizontal="center" vertical="center"/>
    </xf>
    <xf numFmtId="165" fontId="2" fillId="4" borderId="7" xfId="0" applyNumberFormat="1" applyFont="1" applyFill="1" applyBorder="1" applyAlignment="1">
      <alignment horizontal="center" vertical="center"/>
    </xf>
    <xf numFmtId="165" fontId="2" fillId="4" borderId="8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1" fontId="3" fillId="3" borderId="12" xfId="0" applyNumberFormat="1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2" fontId="2" fillId="4" borderId="12" xfId="0" applyNumberFormat="1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165" fontId="2" fillId="4" borderId="12" xfId="0" applyNumberFormat="1" applyFont="1" applyFill="1" applyBorder="1" applyAlignment="1">
      <alignment horizontal="center" vertical="center"/>
    </xf>
    <xf numFmtId="165" fontId="2" fillId="4" borderId="13" xfId="0" applyNumberFormat="1" applyFont="1" applyFill="1" applyBorder="1" applyAlignment="1">
      <alignment horizontal="center" vertical="center"/>
    </xf>
    <xf numFmtId="1" fontId="3" fillId="3" borderId="14" xfId="0" applyNumberFormat="1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/>
    </xf>
    <xf numFmtId="2" fontId="2" fillId="4" borderId="14" xfId="0" applyNumberFormat="1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/>
    </xf>
    <xf numFmtId="165" fontId="2" fillId="4" borderId="14" xfId="0" applyNumberFormat="1" applyFont="1" applyFill="1" applyBorder="1" applyAlignment="1">
      <alignment horizontal="center" vertical="center"/>
    </xf>
    <xf numFmtId="165" fontId="2" fillId="4" borderId="15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1" fontId="3" fillId="3" borderId="19" xfId="0" applyNumberFormat="1" applyFont="1" applyFill="1" applyBorder="1" applyAlignment="1">
      <alignment horizontal="center" vertical="center"/>
    </xf>
    <xf numFmtId="2" fontId="3" fillId="3" borderId="19" xfId="0" applyNumberFormat="1" applyFont="1" applyFill="1" applyBorder="1" applyAlignment="1">
      <alignment horizontal="center" vertical="center"/>
    </xf>
    <xf numFmtId="2" fontId="2" fillId="4" borderId="19" xfId="0" applyNumberFormat="1" applyFont="1" applyFill="1" applyBorder="1" applyAlignment="1">
      <alignment horizontal="center" vertical="center"/>
    </xf>
    <xf numFmtId="164" fontId="2" fillId="4" borderId="19" xfId="0" applyNumberFormat="1" applyFont="1" applyFill="1" applyBorder="1" applyAlignment="1">
      <alignment horizontal="center" vertical="center"/>
    </xf>
    <xf numFmtId="165" fontId="2" fillId="4" borderId="19" xfId="0" applyNumberFormat="1" applyFont="1" applyFill="1" applyBorder="1" applyAlignment="1">
      <alignment horizontal="center" vertical="center"/>
    </xf>
    <xf numFmtId="165" fontId="2" fillId="4" borderId="20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vertical="center"/>
    </xf>
    <xf numFmtId="2" fontId="3" fillId="4" borderId="12" xfId="0" applyNumberFormat="1" applyFont="1" applyFill="1" applyBorder="1" applyAlignment="1">
      <alignment horizontal="center" vertical="center"/>
    </xf>
    <xf numFmtId="2" fontId="3" fillId="4" borderId="5" xfId="0" applyNumberFormat="1" applyFont="1" applyFill="1" applyBorder="1" applyAlignment="1">
      <alignment horizontal="center" vertical="center"/>
    </xf>
    <xf numFmtId="2" fontId="3" fillId="4" borderId="14" xfId="0" applyNumberFormat="1" applyFont="1" applyFill="1" applyBorder="1" applyAlignment="1">
      <alignment horizontal="center" vertical="center"/>
    </xf>
    <xf numFmtId="2" fontId="3" fillId="4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2" fontId="3" fillId="0" borderId="2" xfId="0" applyNumberFormat="1" applyFon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 vertical="center"/>
    </xf>
    <xf numFmtId="165" fontId="2" fillId="4" borderId="6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 vertical="center"/>
    </xf>
    <xf numFmtId="165" fontId="2" fillId="4" borderId="15" xfId="0" applyNumberFormat="1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165" fontId="2" fillId="4" borderId="13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 vertical="center"/>
    </xf>
    <xf numFmtId="165" fontId="2" fillId="4" borderId="2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1" fontId="3" fillId="3" borderId="0" xfId="0" applyNumberFormat="1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164" fontId="2" fillId="4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2" fontId="3" fillId="3" borderId="24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2" fontId="2" fillId="4" borderId="24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horizontal="center" vertical="center"/>
    </xf>
    <xf numFmtId="165" fontId="2" fillId="4" borderId="24" xfId="0" applyNumberFormat="1" applyFont="1" applyFill="1" applyBorder="1" applyAlignment="1">
      <alignment horizontal="center" vertical="center"/>
    </xf>
    <xf numFmtId="165" fontId="2" fillId="4" borderId="25" xfId="0" applyNumberFormat="1" applyFont="1" applyFill="1" applyBorder="1" applyAlignment="1">
      <alignment horizontal="center"/>
    </xf>
    <xf numFmtId="0" fontId="2" fillId="0" borderId="26" xfId="0" applyFont="1" applyBorder="1" applyAlignment="1" applyProtection="1">
      <alignment horizontal="center"/>
      <protection locked="0"/>
    </xf>
    <xf numFmtId="166" fontId="2" fillId="0" borderId="26" xfId="0" applyNumberFormat="1" applyFont="1" applyFill="1" applyBorder="1" applyAlignment="1" applyProtection="1">
      <alignment horizontal="center" wrapText="1"/>
      <protection locked="0"/>
    </xf>
    <xf numFmtId="166" fontId="2" fillId="0" borderId="26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left"/>
    </xf>
    <xf numFmtId="166" fontId="2" fillId="0" borderId="0" xfId="0" applyNumberFormat="1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11" fillId="0" borderId="0" xfId="0" applyFont="1" applyProtection="1">
      <protection locked="0"/>
    </xf>
    <xf numFmtId="0" fontId="3" fillId="0" borderId="0" xfId="0" applyFont="1"/>
    <xf numFmtId="0" fontId="12" fillId="0" borderId="0" xfId="0" applyFont="1" applyProtection="1"/>
    <xf numFmtId="0" fontId="5" fillId="0" borderId="0" xfId="1" applyFont="1" applyAlignment="1">
      <alignment horizontal="left" wrapText="1"/>
    </xf>
    <xf numFmtId="0" fontId="1" fillId="0" borderId="0" xfId="1" applyFont="1" applyAlignment="1" applyProtection="1">
      <alignment horizontal="center" wrapText="1"/>
      <protection locked="0"/>
    </xf>
    <xf numFmtId="2" fontId="1" fillId="0" borderId="0" xfId="1" applyNumberFormat="1" applyFont="1" applyAlignment="1" applyProtection="1">
      <alignment horizontal="center" wrapText="1"/>
      <protection locked="0"/>
    </xf>
    <xf numFmtId="2" fontId="1" fillId="0" borderId="0" xfId="1" applyNumberFormat="1" applyFont="1" applyAlignment="1" applyProtection="1">
      <alignment horizontal="center" wrapText="1"/>
    </xf>
    <xf numFmtId="0" fontId="1" fillId="0" borderId="0" xfId="0" applyFont="1" applyProtection="1">
      <protection locked="0"/>
    </xf>
    <xf numFmtId="0" fontId="1" fillId="0" borderId="0" xfId="1" applyFont="1" applyAlignment="1">
      <alignment horizontal="center"/>
    </xf>
    <xf numFmtId="0" fontId="1" fillId="0" borderId="0" xfId="1" applyFont="1" applyProtection="1">
      <protection locked="0"/>
    </xf>
    <xf numFmtId="2" fontId="1" fillId="0" borderId="0" xfId="1" applyNumberFormat="1" applyFont="1" applyAlignment="1" applyProtection="1">
      <alignment horizontal="center"/>
      <protection locked="0"/>
    </xf>
    <xf numFmtId="0" fontId="1" fillId="0" borderId="0" xfId="1" applyFont="1" applyAlignment="1" applyProtection="1">
      <alignment horizontal="center"/>
    </xf>
    <xf numFmtId="0" fontId="1" fillId="0" borderId="0" xfId="1" applyFont="1" applyAlignment="1" applyProtection="1">
      <alignment horizontal="left"/>
      <protection locked="0"/>
    </xf>
    <xf numFmtId="0" fontId="5" fillId="0" borderId="0" xfId="1" applyFont="1" applyAlignment="1">
      <alignment horizontal="left"/>
    </xf>
    <xf numFmtId="0" fontId="1" fillId="0" borderId="0" xfId="1" applyFont="1" applyFill="1" applyProtection="1">
      <protection locked="0"/>
    </xf>
    <xf numFmtId="0" fontId="5" fillId="0" borderId="0" xfId="1" applyFont="1" applyAlignment="1" applyProtection="1">
      <alignment horizontal="left"/>
    </xf>
    <xf numFmtId="0" fontId="1" fillId="0" borderId="0" xfId="1" quotePrefix="1" applyFont="1" applyAlignment="1" applyProtection="1">
      <alignment horizontal="left"/>
      <protection locked="0"/>
    </xf>
    <xf numFmtId="2" fontId="1" fillId="0" borderId="0" xfId="1" applyNumberFormat="1" applyFont="1" applyFill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4" fontId="13" fillId="0" borderId="0" xfId="0" applyNumberFormat="1" applyFont="1" applyProtection="1"/>
    <xf numFmtId="0" fontId="2" fillId="0" borderId="0" xfId="0" applyFont="1" applyAlignment="1">
      <alignment wrapText="1"/>
    </xf>
    <xf numFmtId="0" fontId="3" fillId="0" borderId="0" xfId="0" applyFont="1" applyProtection="1"/>
    <xf numFmtId="166" fontId="7" fillId="7" borderId="0" xfId="0" applyNumberFormat="1" applyFont="1" applyFill="1" applyAlignment="1" applyProtection="1">
      <alignment horizontal="center" wrapText="1"/>
    </xf>
    <xf numFmtId="166" fontId="7" fillId="7" borderId="26" xfId="0" applyNumberFormat="1" applyFont="1" applyFill="1" applyBorder="1" applyAlignment="1" applyProtection="1">
      <alignment horizontal="center" wrapText="1"/>
    </xf>
    <xf numFmtId="166" fontId="7" fillId="7" borderId="27" xfId="0" applyNumberFormat="1" applyFont="1" applyFill="1" applyBorder="1" applyAlignment="1" applyProtection="1">
      <alignment horizontal="center" wrapText="1"/>
    </xf>
    <xf numFmtId="0" fontId="0" fillId="7" borderId="1" xfId="0" applyFill="1" applyBorder="1" applyProtection="1"/>
    <xf numFmtId="0" fontId="0" fillId="7" borderId="16" xfId="0" applyFill="1" applyBorder="1" applyProtection="1"/>
    <xf numFmtId="0" fontId="0" fillId="7" borderId="21" xfId="0" applyFill="1" applyBorder="1" applyProtection="1"/>
    <xf numFmtId="0" fontId="0" fillId="7" borderId="0" xfId="0" applyFill="1" applyProtection="1"/>
    <xf numFmtId="0" fontId="0" fillId="7" borderId="0" xfId="0" applyFill="1" applyAlignment="1" applyProtection="1">
      <alignment horizontal="center"/>
    </xf>
    <xf numFmtId="0" fontId="16" fillId="7" borderId="4" xfId="0" applyFont="1" applyFill="1" applyBorder="1" applyProtection="1"/>
    <xf numFmtId="0" fontId="16" fillId="7" borderId="17" xfId="0" applyFont="1" applyFill="1" applyBorder="1" applyProtection="1"/>
    <xf numFmtId="0" fontId="16" fillId="7" borderId="0" xfId="0" applyFont="1" applyFill="1" applyProtection="1"/>
    <xf numFmtId="0" fontId="16" fillId="7" borderId="0" xfId="0" applyFont="1" applyFill="1" applyAlignment="1" applyProtection="1">
      <alignment horizontal="center"/>
    </xf>
    <xf numFmtId="0" fontId="0" fillId="7" borderId="4" xfId="0" applyFill="1" applyBorder="1" applyProtection="1"/>
    <xf numFmtId="0" fontId="0" fillId="7" borderId="0" xfId="0" applyFill="1" applyBorder="1" applyProtection="1"/>
    <xf numFmtId="0" fontId="0" fillId="7" borderId="0" xfId="0" applyFill="1" applyBorder="1" applyAlignment="1" applyProtection="1">
      <alignment horizontal="center"/>
    </xf>
    <xf numFmtId="0" fontId="0" fillId="7" borderId="17" xfId="0" applyFill="1" applyBorder="1" applyProtection="1"/>
    <xf numFmtId="0" fontId="5" fillId="7" borderId="4" xfId="0" applyFont="1" applyFill="1" applyBorder="1" applyProtection="1"/>
    <xf numFmtId="0" fontId="5" fillId="7" borderId="26" xfId="0" applyFont="1" applyFill="1" applyBorder="1" applyAlignment="1" applyProtection="1">
      <alignment horizontal="center"/>
    </xf>
    <xf numFmtId="0" fontId="5" fillId="7" borderId="27" xfId="0" applyFont="1" applyFill="1" applyBorder="1" applyAlignment="1" applyProtection="1">
      <alignment horizontal="center"/>
    </xf>
    <xf numFmtId="0" fontId="2" fillId="7" borderId="26" xfId="0" applyFont="1" applyFill="1" applyBorder="1" applyAlignment="1" applyProtection="1">
      <alignment horizontal="center"/>
    </xf>
    <xf numFmtId="166" fontId="2" fillId="7" borderId="26" xfId="0" applyNumberFormat="1" applyFont="1" applyFill="1" applyBorder="1" applyAlignment="1" applyProtection="1">
      <alignment horizontal="center" wrapText="1"/>
    </xf>
    <xf numFmtId="0" fontId="5" fillId="7" borderId="17" xfId="0" applyFont="1" applyFill="1" applyBorder="1" applyProtection="1"/>
    <xf numFmtId="0" fontId="5" fillId="7" borderId="0" xfId="0" applyFont="1" applyFill="1" applyProtection="1"/>
    <xf numFmtId="0" fontId="5" fillId="7" borderId="0" xfId="0" applyFont="1" applyFill="1" applyAlignment="1" applyProtection="1">
      <alignment horizontal="center"/>
    </xf>
    <xf numFmtId="0" fontId="0" fillId="7" borderId="28" xfId="0" applyFill="1" applyBorder="1" applyAlignment="1" applyProtection="1"/>
    <xf numFmtId="167" fontId="0" fillId="7" borderId="28" xfId="0" applyNumberFormat="1" applyFill="1" applyBorder="1" applyAlignment="1" applyProtection="1">
      <alignment horizontal="center"/>
    </xf>
    <xf numFmtId="167" fontId="0" fillId="7" borderId="29" xfId="0" applyNumberFormat="1" applyFill="1" applyBorder="1" applyAlignment="1" applyProtection="1">
      <alignment horizontal="center"/>
    </xf>
    <xf numFmtId="168" fontId="0" fillId="7" borderId="0" xfId="0" applyNumberFormat="1" applyFill="1" applyProtection="1"/>
    <xf numFmtId="0" fontId="0" fillId="7" borderId="0" xfId="0" applyNumberFormat="1" applyFill="1" applyAlignment="1" applyProtection="1">
      <alignment horizontal="center"/>
    </xf>
    <xf numFmtId="167" fontId="5" fillId="7" borderId="22" xfId="0" applyNumberFormat="1" applyFont="1" applyFill="1" applyBorder="1" applyAlignment="1" applyProtection="1">
      <alignment horizontal="center"/>
    </xf>
    <xf numFmtId="169" fontId="5" fillId="7" borderId="23" xfId="0" applyNumberFormat="1" applyFont="1" applyFill="1" applyBorder="1" applyAlignment="1" applyProtection="1">
      <alignment horizontal="center"/>
    </xf>
    <xf numFmtId="2" fontId="5" fillId="7" borderId="22" xfId="0" applyNumberFormat="1" applyFont="1" applyFill="1" applyBorder="1" applyAlignment="1" applyProtection="1">
      <alignment horizontal="center"/>
    </xf>
    <xf numFmtId="2" fontId="5" fillId="7" borderId="23" xfId="0" applyNumberFormat="1" applyFont="1" applyFill="1" applyBorder="1" applyAlignment="1" applyProtection="1">
      <alignment horizontal="center"/>
    </xf>
    <xf numFmtId="0" fontId="15" fillId="7" borderId="1" xfId="0" applyFont="1" applyFill="1" applyBorder="1" applyProtection="1"/>
    <xf numFmtId="0" fontId="14" fillId="7" borderId="0" xfId="0" applyFont="1" applyFill="1" applyBorder="1" applyAlignment="1" applyProtection="1">
      <alignment horizontal="right"/>
    </xf>
    <xf numFmtId="0" fontId="4" fillId="10" borderId="5" xfId="0" applyFont="1" applyFill="1" applyBorder="1" applyAlignment="1" applyProtection="1">
      <alignment horizontal="center" vertical="center"/>
    </xf>
    <xf numFmtId="0" fontId="0" fillId="8" borderId="30" xfId="0" applyFill="1" applyBorder="1" applyProtection="1"/>
    <xf numFmtId="2" fontId="0" fillId="8" borderId="5" xfId="0" applyNumberFormat="1" applyFill="1" applyBorder="1" applyAlignment="1" applyProtection="1">
      <alignment horizontal="center"/>
    </xf>
    <xf numFmtId="164" fontId="0" fillId="8" borderId="5" xfId="0" applyNumberFormat="1" applyFill="1" applyBorder="1" applyAlignment="1" applyProtection="1">
      <alignment horizontal="center"/>
    </xf>
    <xf numFmtId="165" fontId="0" fillId="8" borderId="5" xfId="0" applyNumberFormat="1" applyFill="1" applyBorder="1" applyAlignment="1" applyProtection="1">
      <alignment horizontal="center"/>
    </xf>
    <xf numFmtId="164" fontId="0" fillId="9" borderId="5" xfId="0" applyNumberFormat="1" applyFill="1" applyBorder="1" applyAlignment="1" applyProtection="1">
      <alignment horizontal="center"/>
    </xf>
    <xf numFmtId="2" fontId="0" fillId="9" borderId="5" xfId="0" applyNumberFormat="1" applyFill="1" applyBorder="1" applyAlignment="1" applyProtection="1">
      <alignment horizontal="center"/>
    </xf>
    <xf numFmtId="165" fontId="0" fillId="9" borderId="5" xfId="0" applyNumberFormat="1" applyFill="1" applyBorder="1" applyAlignment="1" applyProtection="1">
      <alignment horizontal="center"/>
    </xf>
    <xf numFmtId="0" fontId="2" fillId="7" borderId="0" xfId="0" applyFont="1" applyFill="1" applyBorder="1" applyAlignment="1" applyProtection="1">
      <alignment vertical="center"/>
    </xf>
    <xf numFmtId="1" fontId="3" fillId="7" borderId="2" xfId="0" applyNumberFormat="1" applyFont="1" applyFill="1" applyBorder="1" applyAlignment="1" applyProtection="1">
      <alignment horizontal="center" vertical="center"/>
    </xf>
    <xf numFmtId="2" fontId="10" fillId="7" borderId="5" xfId="0" applyNumberFormat="1" applyFont="1" applyFill="1" applyBorder="1" applyAlignment="1" applyProtection="1">
      <alignment horizontal="center"/>
    </xf>
    <xf numFmtId="1" fontId="3" fillId="7" borderId="5" xfId="0" applyNumberFormat="1" applyFont="1" applyFill="1" applyBorder="1" applyAlignment="1" applyProtection="1">
      <alignment horizontal="center" vertical="center"/>
    </xf>
    <xf numFmtId="0" fontId="0" fillId="7" borderId="18" xfId="0" applyFill="1" applyBorder="1" applyProtection="1"/>
    <xf numFmtId="0" fontId="0" fillId="7" borderId="22" xfId="0" applyFill="1" applyBorder="1" applyProtection="1"/>
    <xf numFmtId="0" fontId="0" fillId="7" borderId="23" xfId="0" applyFill="1" applyBorder="1" applyProtection="1"/>
    <xf numFmtId="1" fontId="3" fillId="7" borderId="7" xfId="0" applyNumberFormat="1" applyFont="1" applyFill="1" applyBorder="1" applyAlignment="1" applyProtection="1">
      <alignment horizontal="center" vertical="center"/>
    </xf>
    <xf numFmtId="0" fontId="2" fillId="7" borderId="4" xfId="0" applyFont="1" applyFill="1" applyBorder="1" applyAlignment="1" applyProtection="1">
      <alignment vertical="center"/>
    </xf>
    <xf numFmtId="1" fontId="3" fillId="7" borderId="12" xfId="0" applyNumberFormat="1" applyFont="1" applyFill="1" applyBorder="1" applyAlignment="1" applyProtection="1">
      <alignment horizontal="center" vertical="center"/>
    </xf>
    <xf numFmtId="1" fontId="3" fillId="7" borderId="14" xfId="0" applyNumberFormat="1" applyFont="1" applyFill="1" applyBorder="1" applyAlignment="1" applyProtection="1">
      <alignment horizontal="center" vertical="center"/>
    </xf>
    <xf numFmtId="0" fontId="6" fillId="7" borderId="4" xfId="0" applyFont="1" applyFill="1" applyBorder="1" applyProtection="1"/>
    <xf numFmtId="165" fontId="14" fillId="7" borderId="0" xfId="0" applyNumberFormat="1" applyFont="1" applyFill="1" applyBorder="1" applyAlignment="1" applyProtection="1"/>
    <xf numFmtId="1" fontId="3" fillId="7" borderId="0" xfId="0" applyNumberFormat="1" applyFont="1" applyFill="1" applyBorder="1" applyAlignment="1" applyProtection="1">
      <alignment horizontal="center" vertical="center"/>
    </xf>
    <xf numFmtId="2" fontId="3" fillId="7" borderId="2" xfId="0" applyNumberFormat="1" applyFont="1" applyFill="1" applyBorder="1" applyAlignment="1" applyProtection="1">
      <alignment horizontal="center" vertical="center"/>
    </xf>
    <xf numFmtId="2" fontId="3" fillId="7" borderId="5" xfId="0" applyNumberFormat="1" applyFont="1" applyFill="1" applyBorder="1" applyAlignment="1" applyProtection="1">
      <alignment horizontal="center" vertical="center"/>
    </xf>
    <xf numFmtId="2" fontId="0" fillId="7" borderId="0" xfId="0" applyNumberFormat="1" applyFill="1" applyBorder="1" applyAlignment="1" applyProtection="1">
      <alignment horizontal="center"/>
    </xf>
    <xf numFmtId="0" fontId="4" fillId="10" borderId="0" xfId="0" applyFont="1" applyFill="1" applyBorder="1" applyAlignment="1" applyProtection="1">
      <alignment horizontal="center" vertical="center"/>
    </xf>
    <xf numFmtId="0" fontId="4" fillId="10" borderId="17" xfId="0" applyFont="1" applyFill="1" applyBorder="1" applyAlignment="1" applyProtection="1">
      <alignment horizontal="center" vertical="center"/>
    </xf>
    <xf numFmtId="2" fontId="3" fillId="7" borderId="14" xfId="0" applyNumberFormat="1" applyFont="1" applyFill="1" applyBorder="1" applyAlignment="1" applyProtection="1">
      <alignment horizontal="center" vertical="center"/>
    </xf>
    <xf numFmtId="0" fontId="0" fillId="11" borderId="5" xfId="0" applyFill="1" applyBorder="1" applyAlignment="1" applyProtection="1">
      <alignment horizontal="center"/>
      <protection locked="0"/>
    </xf>
    <xf numFmtId="169" fontId="0" fillId="11" borderId="5" xfId="0" applyNumberFormat="1" applyFill="1" applyBorder="1" applyAlignment="1" applyProtection="1">
      <alignment horizontal="center"/>
      <protection locked="0"/>
    </xf>
    <xf numFmtId="0" fontId="18" fillId="7" borderId="0" xfId="0" applyFont="1" applyFill="1" applyBorder="1" applyProtection="1"/>
    <xf numFmtId="164" fontId="10" fillId="7" borderId="5" xfId="0" applyNumberFormat="1" applyFont="1" applyFill="1" applyBorder="1" applyAlignment="1" applyProtection="1">
      <alignment horizontal="center"/>
    </xf>
    <xf numFmtId="165" fontId="10" fillId="7" borderId="5" xfId="0" applyNumberFormat="1" applyFont="1" applyFill="1" applyBorder="1" applyAlignment="1" applyProtection="1">
      <alignment horizontal="center"/>
    </xf>
    <xf numFmtId="2" fontId="0" fillId="7" borderId="0" xfId="0" applyNumberFormat="1" applyFill="1" applyProtection="1"/>
    <xf numFmtId="0" fontId="0" fillId="7" borderId="16" xfId="0" applyFill="1" applyBorder="1" applyAlignment="1" applyProtection="1">
      <alignment horizontal="center"/>
    </xf>
    <xf numFmtId="0" fontId="0" fillId="7" borderId="32" xfId="0" applyFill="1" applyBorder="1" applyAlignment="1" applyProtection="1">
      <alignment horizontal="center"/>
    </xf>
    <xf numFmtId="0" fontId="5" fillId="7" borderId="33" xfId="0" applyFont="1" applyFill="1" applyBorder="1" applyProtection="1"/>
    <xf numFmtId="0" fontId="0" fillId="7" borderId="34" xfId="0" applyFill="1" applyBorder="1" applyAlignment="1" applyProtection="1">
      <alignment horizontal="center"/>
    </xf>
    <xf numFmtId="0" fontId="0" fillId="9" borderId="7" xfId="0" applyFill="1" applyBorder="1" applyProtection="1"/>
    <xf numFmtId="0" fontId="19" fillId="7" borderId="4" xfId="0" applyFont="1" applyFill="1" applyBorder="1" applyProtection="1"/>
    <xf numFmtId="0" fontId="19" fillId="7" borderId="18" xfId="0" applyFont="1" applyFill="1" applyBorder="1" applyProtection="1"/>
    <xf numFmtId="0" fontId="19" fillId="7" borderId="17" xfId="0" applyFont="1" applyFill="1" applyBorder="1" applyProtection="1"/>
    <xf numFmtId="0" fontId="19" fillId="7" borderId="0" xfId="0" applyFont="1" applyFill="1" applyProtection="1"/>
    <xf numFmtId="1" fontId="19" fillId="7" borderId="0" xfId="0" applyNumberFormat="1" applyFont="1" applyFill="1" applyBorder="1" applyAlignment="1" applyProtection="1">
      <alignment horizontal="center" vertical="center"/>
    </xf>
    <xf numFmtId="2" fontId="19" fillId="7" borderId="5" xfId="0" applyNumberFormat="1" applyFont="1" applyFill="1" applyBorder="1" applyAlignment="1" applyProtection="1">
      <alignment horizontal="center" vertical="center"/>
    </xf>
    <xf numFmtId="0" fontId="19" fillId="7" borderId="0" xfId="0" applyFont="1" applyFill="1" applyAlignment="1" applyProtection="1">
      <alignment horizontal="center"/>
    </xf>
    <xf numFmtId="165" fontId="10" fillId="7" borderId="0" xfId="0" applyNumberFormat="1" applyFont="1" applyFill="1" applyBorder="1" applyAlignment="1" applyProtection="1">
      <alignment horizontal="center"/>
    </xf>
    <xf numFmtId="0" fontId="0" fillId="11" borderId="36" xfId="0" applyFill="1" applyBorder="1" applyAlignment="1" applyProtection="1">
      <alignment horizontal="center"/>
      <protection locked="0"/>
    </xf>
    <xf numFmtId="0" fontId="0" fillId="11" borderId="31" xfId="0" applyFill="1" applyBorder="1" applyAlignment="1" applyProtection="1">
      <alignment horizontal="center"/>
      <protection locked="0"/>
    </xf>
    <xf numFmtId="0" fontId="0" fillId="7" borderId="33" xfId="0" applyFill="1" applyBorder="1" applyAlignment="1" applyProtection="1"/>
    <xf numFmtId="0" fontId="0" fillId="11" borderId="19" xfId="0" applyFill="1" applyBorder="1" applyAlignment="1" applyProtection="1">
      <alignment horizontal="center"/>
      <protection locked="0"/>
    </xf>
    <xf numFmtId="169" fontId="0" fillId="11" borderId="19" xfId="0" applyNumberFormat="1" applyFill="1" applyBorder="1" applyAlignment="1" applyProtection="1">
      <alignment horizontal="center"/>
      <protection locked="0"/>
    </xf>
    <xf numFmtId="167" fontId="0" fillId="7" borderId="33" xfId="0" applyNumberFormat="1" applyFill="1" applyBorder="1" applyAlignment="1" applyProtection="1">
      <alignment horizontal="center"/>
    </xf>
    <xf numFmtId="167" fontId="0" fillId="7" borderId="37" xfId="0" applyNumberFormat="1" applyFill="1" applyBorder="1" applyAlignment="1" applyProtection="1">
      <alignment horizontal="center"/>
    </xf>
    <xf numFmtId="0" fontId="0" fillId="11" borderId="38" xfId="0" applyFill="1" applyBorder="1" applyAlignment="1" applyProtection="1">
      <alignment horizontal="center"/>
      <protection locked="0"/>
    </xf>
    <xf numFmtId="0" fontId="0" fillId="7" borderId="39" xfId="0" applyFill="1" applyBorder="1" applyAlignment="1" applyProtection="1"/>
    <xf numFmtId="0" fontId="0" fillId="11" borderId="12" xfId="0" applyFill="1" applyBorder="1" applyAlignment="1" applyProtection="1">
      <alignment horizontal="center"/>
      <protection locked="0"/>
    </xf>
    <xf numFmtId="169" fontId="0" fillId="11" borderId="12" xfId="0" applyNumberFormat="1" applyFill="1" applyBorder="1" applyAlignment="1" applyProtection="1">
      <alignment horizontal="center"/>
      <protection locked="0"/>
    </xf>
    <xf numFmtId="167" fontId="0" fillId="7" borderId="39" xfId="0" applyNumberFormat="1" applyFill="1" applyBorder="1" applyAlignment="1" applyProtection="1">
      <alignment horizontal="center"/>
    </xf>
    <xf numFmtId="167" fontId="0" fillId="7" borderId="40" xfId="0" applyNumberFormat="1" applyFill="1" applyBorder="1" applyAlignment="1" applyProtection="1">
      <alignment horizontal="center"/>
    </xf>
    <xf numFmtId="0" fontId="5" fillId="7" borderId="9" xfId="0" applyFont="1" applyFill="1" applyBorder="1" applyAlignment="1" applyProtection="1">
      <alignment horizontal="center"/>
    </xf>
    <xf numFmtId="0" fontId="2" fillId="7" borderId="10" xfId="0" applyFont="1" applyFill="1" applyBorder="1" applyAlignment="1" applyProtection="1">
      <alignment horizontal="left"/>
    </xf>
    <xf numFmtId="0" fontId="5" fillId="7" borderId="10" xfId="0" applyFont="1" applyFill="1" applyBorder="1" applyProtection="1"/>
    <xf numFmtId="0" fontId="5" fillId="7" borderId="10" xfId="0" applyFont="1" applyFill="1" applyBorder="1" applyAlignment="1" applyProtection="1">
      <alignment horizontal="center"/>
    </xf>
    <xf numFmtId="0" fontId="5" fillId="7" borderId="11" xfId="0" applyFont="1" applyFill="1" applyBorder="1" applyAlignment="1" applyProtection="1">
      <alignment horizontal="center"/>
    </xf>
    <xf numFmtId="0" fontId="2" fillId="7" borderId="10" xfId="0" applyFont="1" applyFill="1" applyBorder="1" applyAlignment="1" applyProtection="1">
      <alignment horizontal="center"/>
    </xf>
    <xf numFmtId="166" fontId="2" fillId="7" borderId="10" xfId="0" applyNumberFormat="1" applyFont="1" applyFill="1" applyBorder="1" applyAlignment="1" applyProtection="1">
      <alignment horizontal="center" wrapText="1"/>
    </xf>
    <xf numFmtId="166" fontId="7" fillId="7" borderId="10" xfId="0" applyNumberFormat="1" applyFont="1" applyFill="1" applyBorder="1" applyAlignment="1" applyProtection="1">
      <alignment horizontal="center" wrapText="1"/>
    </xf>
    <xf numFmtId="166" fontId="7" fillId="7" borderId="11" xfId="0" applyNumberFormat="1" applyFont="1" applyFill="1" applyBorder="1" applyAlignment="1" applyProtection="1">
      <alignment horizontal="center" wrapText="1"/>
    </xf>
    <xf numFmtId="0" fontId="4" fillId="10" borderId="12" xfId="0" applyFont="1" applyFill="1" applyBorder="1" applyAlignment="1" applyProtection="1">
      <alignment horizontal="center" vertical="center"/>
    </xf>
    <xf numFmtId="0" fontId="4" fillId="10" borderId="6" xfId="0" applyFont="1" applyFill="1" applyBorder="1" applyAlignment="1" applyProtection="1">
      <alignment horizontal="center" vertical="center"/>
    </xf>
    <xf numFmtId="165" fontId="0" fillId="8" borderId="6" xfId="0" applyNumberFormat="1" applyFill="1" applyBorder="1" applyAlignment="1" applyProtection="1">
      <alignment horizontal="center"/>
    </xf>
    <xf numFmtId="165" fontId="0" fillId="9" borderId="6" xfId="0" applyNumberFormat="1" applyFill="1" applyBorder="1" applyAlignment="1" applyProtection="1">
      <alignment horizontal="center"/>
    </xf>
    <xf numFmtId="0" fontId="0" fillId="7" borderId="39" xfId="0" applyFill="1" applyBorder="1" applyProtection="1"/>
    <xf numFmtId="0" fontId="14" fillId="7" borderId="0" xfId="0" applyFont="1" applyFill="1" applyBorder="1" applyAlignment="1" applyProtection="1">
      <alignment horizontal="center"/>
    </xf>
    <xf numFmtId="2" fontId="0" fillId="8" borderId="3" xfId="0" applyNumberFormat="1" applyFill="1" applyBorder="1" applyAlignment="1" applyProtection="1">
      <alignment horizontal="center"/>
    </xf>
    <xf numFmtId="0" fontId="20" fillId="7" borderId="16" xfId="0" applyFont="1" applyFill="1" applyBorder="1" applyAlignment="1" applyProtection="1">
      <alignment horizontal="center" vertical="center"/>
    </xf>
    <xf numFmtId="165" fontId="10" fillId="7" borderId="6" xfId="0" applyNumberFormat="1" applyFont="1" applyFill="1" applyBorder="1" applyAlignment="1" applyProtection="1">
      <alignment horizontal="center"/>
    </xf>
    <xf numFmtId="0" fontId="15" fillId="7" borderId="4" xfId="0" applyFont="1" applyFill="1" applyBorder="1" applyProtection="1"/>
    <xf numFmtId="164" fontId="0" fillId="9" borderId="6" xfId="0" applyNumberFormat="1" applyFill="1" applyBorder="1" applyAlignment="1" applyProtection="1">
      <alignment horizontal="center"/>
    </xf>
    <xf numFmtId="0" fontId="5" fillId="7" borderId="18" xfId="0" applyFont="1" applyFill="1" applyBorder="1" applyProtection="1"/>
    <xf numFmtId="0" fontId="0" fillId="7" borderId="10" xfId="0" applyFill="1" applyBorder="1" applyAlignment="1" applyProtection="1">
      <alignment horizontal="center"/>
    </xf>
    <xf numFmtId="2" fontId="0" fillId="7" borderId="10" xfId="0" applyNumberFormat="1" applyFill="1" applyBorder="1" applyAlignment="1" applyProtection="1">
      <alignment horizontal="center"/>
    </xf>
    <xf numFmtId="0" fontId="4" fillId="10" borderId="13" xfId="0" applyFont="1" applyFill="1" applyBorder="1" applyAlignment="1" applyProtection="1">
      <alignment horizontal="center" vertical="center"/>
    </xf>
    <xf numFmtId="168" fontId="0" fillId="12" borderId="19" xfId="0" applyNumberFormat="1" applyFill="1" applyBorder="1" applyProtection="1"/>
    <xf numFmtId="2" fontId="0" fillId="12" borderId="19" xfId="0" applyNumberFormat="1" applyFill="1" applyBorder="1" applyAlignment="1" applyProtection="1">
      <alignment horizontal="center"/>
    </xf>
    <xf numFmtId="168" fontId="0" fillId="7" borderId="16" xfId="0" applyNumberFormat="1" applyFill="1" applyBorder="1" applyAlignment="1" applyProtection="1">
      <alignment horizontal="center"/>
    </xf>
    <xf numFmtId="0" fontId="19" fillId="7" borderId="0" xfId="0" applyFont="1" applyFill="1" applyBorder="1" applyProtection="1"/>
    <xf numFmtId="2" fontId="0" fillId="13" borderId="5" xfId="0" applyNumberFormat="1" applyFill="1" applyBorder="1" applyAlignment="1" applyProtection="1">
      <alignment horizontal="center"/>
    </xf>
    <xf numFmtId="2" fontId="0" fillId="12" borderId="5" xfId="0" applyNumberFormat="1" applyFill="1" applyBorder="1" applyAlignment="1" applyProtection="1">
      <alignment horizontal="center"/>
    </xf>
    <xf numFmtId="168" fontId="0" fillId="12" borderId="5" xfId="0" applyNumberFormat="1" applyFill="1" applyBorder="1" applyProtection="1"/>
    <xf numFmtId="168" fontId="0" fillId="7" borderId="22" xfId="0" applyNumberFormat="1" applyFill="1" applyBorder="1" applyAlignment="1" applyProtection="1">
      <alignment horizontal="center"/>
    </xf>
    <xf numFmtId="0" fontId="0" fillId="7" borderId="22" xfId="0" applyFill="1" applyBorder="1" applyAlignment="1" applyProtection="1">
      <alignment horizontal="center"/>
    </xf>
    <xf numFmtId="0" fontId="0" fillId="12" borderId="5" xfId="0" applyFill="1" applyBorder="1" applyAlignment="1" applyProtection="1">
      <alignment horizontal="center"/>
    </xf>
    <xf numFmtId="0" fontId="0" fillId="13" borderId="5" xfId="0" applyFill="1" applyBorder="1" applyAlignment="1" applyProtection="1">
      <alignment horizontal="center"/>
    </xf>
    <xf numFmtId="0" fontId="0" fillId="7" borderId="35" xfId="0" applyFill="1" applyBorder="1" applyAlignment="1" applyProtection="1">
      <alignment horizontal="center"/>
    </xf>
    <xf numFmtId="0" fontId="0" fillId="7" borderId="5" xfId="0" applyFill="1" applyBorder="1" applyAlignment="1" applyProtection="1">
      <alignment horizontal="center"/>
    </xf>
    <xf numFmtId="0" fontId="0" fillId="7" borderId="30" xfId="0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  <xf numFmtId="0" fontId="0" fillId="9" borderId="5" xfId="0" applyFill="1" applyBorder="1" applyAlignment="1" applyProtection="1">
      <alignment horizontal="center"/>
    </xf>
    <xf numFmtId="0" fontId="0" fillId="9" borderId="30" xfId="0" applyFill="1" applyBorder="1" applyAlignment="1" applyProtection="1">
      <alignment horizontal="center"/>
    </xf>
    <xf numFmtId="0" fontId="0" fillId="9" borderId="28" xfId="0" applyFill="1" applyBorder="1" applyAlignment="1" applyProtection="1">
      <alignment horizontal="center"/>
    </xf>
    <xf numFmtId="0" fontId="0" fillId="9" borderId="35" xfId="0" applyFill="1" applyBorder="1" applyAlignment="1" applyProtection="1">
      <alignment horizontal="center"/>
    </xf>
    <xf numFmtId="0" fontId="0" fillId="8" borderId="2" xfId="0" applyFill="1" applyBorder="1" applyAlignment="1" applyProtection="1">
      <alignment horizontal="center"/>
    </xf>
    <xf numFmtId="0" fontId="0" fillId="8" borderId="41" xfId="0" applyFill="1" applyBorder="1" applyAlignment="1" applyProtection="1">
      <alignment horizontal="center"/>
    </xf>
    <xf numFmtId="0" fontId="0" fillId="12" borderId="30" xfId="0" applyFill="1" applyBorder="1" applyAlignment="1" applyProtection="1">
      <alignment horizontal="center"/>
    </xf>
    <xf numFmtId="0" fontId="0" fillId="12" borderId="28" xfId="0" applyFill="1" applyBorder="1" applyAlignment="1" applyProtection="1">
      <alignment horizontal="center"/>
    </xf>
    <xf numFmtId="0" fontId="0" fillId="12" borderId="35" xfId="0" applyFill="1" applyBorder="1" applyAlignment="1" applyProtection="1">
      <alignment horizontal="center"/>
    </xf>
    <xf numFmtId="0" fontId="17" fillId="7" borderId="0" xfId="0" applyFont="1" applyFill="1" applyBorder="1" applyAlignment="1" applyProtection="1">
      <alignment horizontal="center"/>
    </xf>
    <xf numFmtId="0" fontId="9" fillId="7" borderId="0" xfId="0" applyFon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0" fillId="7" borderId="16" xfId="0" applyFill="1" applyBorder="1" applyAlignment="1" applyProtection="1">
      <alignment horizontal="center"/>
    </xf>
    <xf numFmtId="0" fontId="0" fillId="12" borderId="19" xfId="0" applyFill="1" applyBorder="1" applyAlignment="1" applyProtection="1">
      <alignment horizontal="center"/>
    </xf>
    <xf numFmtId="0" fontId="0" fillId="12" borderId="42" xfId="0" applyFill="1" applyBorder="1" applyAlignment="1" applyProtection="1">
      <alignment horizontal="center"/>
    </xf>
    <xf numFmtId="0" fontId="0" fillId="12" borderId="33" xfId="0" applyFill="1" applyBorder="1" applyAlignment="1" applyProtection="1">
      <alignment horizontal="center"/>
    </xf>
    <xf numFmtId="0" fontId="0" fillId="12" borderId="34" xfId="0" applyFill="1" applyBorder="1" applyAlignment="1" applyProtection="1">
      <alignment horizontal="center"/>
    </xf>
  </cellXfs>
  <cellStyles count="2">
    <cellStyle name="Normal" xfId="0" builtinId="0"/>
    <cellStyle name="Normal 3" xfId="1" xr:uid="{00000000-0005-0000-0000-000001000000}"/>
  </cellStyles>
  <dxfs count="10">
    <dxf>
      <fill>
        <patternFill>
          <fgColor rgb="FFFF0000"/>
          <bgColor rgb="FFFF0000"/>
        </patternFill>
      </fill>
    </dxf>
    <dxf>
      <font>
        <color theme="0"/>
      </font>
      <fill>
        <patternFill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112059</xdr:colOff>
      <xdr:row>0</xdr:row>
      <xdr:rowOff>188507</xdr:rowOff>
    </xdr:from>
    <xdr:to>
      <xdr:col>2</xdr:col>
      <xdr:colOff>403412</xdr:colOff>
      <xdr:row>2</xdr:row>
      <xdr:rowOff>161364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BF521C1-B9AF-42B6-ADDE-2D046C430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353" y="188507"/>
          <a:ext cx="896471" cy="577975"/>
        </a:xfrm>
        <a:prstGeom prst="rect">
          <a:avLst/>
        </a:prstGeom>
      </xdr:spPr>
    </xdr:pic>
    <xdr:clientData/>
  </xdr:twoCellAnchor>
  <xdr:twoCellAnchor editAs="oneCell">
    <xdr:from>
      <xdr:col>9</xdr:col>
      <xdr:colOff>219635</xdr:colOff>
      <xdr:row>0</xdr:row>
      <xdr:rowOff>184025</xdr:rowOff>
    </xdr:from>
    <xdr:to>
      <xdr:col>10</xdr:col>
      <xdr:colOff>499782</xdr:colOff>
      <xdr:row>2</xdr:row>
      <xdr:rowOff>156882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C2C5F8C-52E9-44CC-8343-40AB091F7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5429" y="184025"/>
          <a:ext cx="896471" cy="577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6"/>
  <sheetViews>
    <sheetView tabSelected="1" zoomScale="85" zoomScaleNormal="85" workbookViewId="0">
      <selection activeCell="B3" sqref="B3:K3"/>
    </sheetView>
  </sheetViews>
  <sheetFormatPr defaultColWidth="0" defaultRowHeight="0" customHeight="1" zeroHeight="1" x14ac:dyDescent="0.25"/>
  <cols>
    <col min="1" max="1" width="2.375" style="112" customWidth="1"/>
    <col min="2" max="2" width="8" style="118" customWidth="1"/>
    <col min="3" max="3" width="10.875" style="119" customWidth="1"/>
    <col min="4" max="4" width="23.25" style="120" customWidth="1"/>
    <col min="5" max="10" width="8.125" style="119" customWidth="1"/>
    <col min="11" max="11" width="8.125" style="121" customWidth="1"/>
    <col min="12" max="12" width="2.375" style="112" customWidth="1"/>
    <col min="13" max="15" width="8.75" style="112" hidden="1"/>
    <col min="16" max="16" width="13.375" style="112" hidden="1"/>
    <col min="17" max="21" width="8.75" style="112" hidden="1"/>
    <col min="22" max="24" width="8.75" style="113" hidden="1"/>
    <col min="25" max="16384" width="8.75" style="112" hidden="1"/>
  </cols>
  <sheetData>
    <row r="1" spans="1:24" ht="15.6" customHeight="1" x14ac:dyDescent="0.25">
      <c r="A1" s="109"/>
      <c r="B1" s="110"/>
      <c r="C1" s="110"/>
      <c r="D1" s="175"/>
      <c r="E1" s="110"/>
      <c r="F1" s="110"/>
      <c r="G1" s="110"/>
      <c r="H1" s="110"/>
      <c r="I1" s="110"/>
      <c r="J1" s="110"/>
      <c r="K1" s="110"/>
      <c r="L1" s="111"/>
    </row>
    <row r="2" spans="1:24" s="116" customFormat="1" ht="33" x14ac:dyDescent="0.45">
      <c r="A2" s="114"/>
      <c r="B2" s="249" t="s">
        <v>339</v>
      </c>
      <c r="C2" s="249"/>
      <c r="D2" s="249"/>
      <c r="E2" s="249"/>
      <c r="F2" s="249"/>
      <c r="G2" s="249"/>
      <c r="H2" s="249"/>
      <c r="I2" s="249"/>
      <c r="J2" s="249"/>
      <c r="K2" s="249"/>
      <c r="L2" s="115"/>
      <c r="V2" s="117"/>
      <c r="W2" s="117"/>
      <c r="X2" s="117"/>
    </row>
    <row r="3" spans="1:24" s="116" customFormat="1" ht="19.5" customHeight="1" x14ac:dyDescent="0.45">
      <c r="A3" s="114"/>
      <c r="B3" s="250" t="s">
        <v>340</v>
      </c>
      <c r="C3" s="250"/>
      <c r="D3" s="250"/>
      <c r="E3" s="250"/>
      <c r="F3" s="250"/>
      <c r="G3" s="250"/>
      <c r="H3" s="250"/>
      <c r="I3" s="250"/>
      <c r="J3" s="250"/>
      <c r="K3" s="250"/>
      <c r="L3" s="115"/>
      <c r="V3" s="117"/>
      <c r="W3" s="117"/>
      <c r="X3" s="117"/>
    </row>
    <row r="4" spans="1:24" ht="15.6" customHeight="1" thickBot="1" x14ac:dyDescent="0.3">
      <c r="A4" s="118"/>
      <c r="B4" s="119"/>
      <c r="K4" s="119"/>
      <c r="L4" s="121"/>
    </row>
    <row r="5" spans="1:24" s="128" customFormat="1" ht="15.6" customHeight="1" thickBot="1" x14ac:dyDescent="0.3">
      <c r="A5" s="122"/>
      <c r="B5" s="201" t="s">
        <v>280</v>
      </c>
      <c r="C5" s="202" t="s">
        <v>283</v>
      </c>
      <c r="D5" s="203"/>
      <c r="E5" s="204" t="s">
        <v>281</v>
      </c>
      <c r="F5" s="205" t="s">
        <v>282</v>
      </c>
      <c r="G5" s="206" t="s">
        <v>324</v>
      </c>
      <c r="H5" s="207" t="s">
        <v>325</v>
      </c>
      <c r="I5" s="207" t="s">
        <v>326</v>
      </c>
      <c r="J5" s="208" t="s">
        <v>327</v>
      </c>
      <c r="K5" s="209" t="s">
        <v>328</v>
      </c>
      <c r="L5" s="127"/>
      <c r="O5" s="125" t="s">
        <v>324</v>
      </c>
      <c r="P5" s="126" t="s">
        <v>325</v>
      </c>
      <c r="Q5" s="126" t="s">
        <v>326</v>
      </c>
      <c r="R5" s="106" t="s">
        <v>327</v>
      </c>
      <c r="S5" s="106" t="s">
        <v>328</v>
      </c>
      <c r="T5" s="106"/>
      <c r="U5" s="106"/>
      <c r="V5" s="129" t="s">
        <v>285</v>
      </c>
      <c r="W5" s="129" t="s">
        <v>285</v>
      </c>
      <c r="X5" s="129" t="s">
        <v>285</v>
      </c>
    </row>
    <row r="6" spans="1:24" ht="15.6" customHeight="1" x14ac:dyDescent="0.25">
      <c r="A6" s="118"/>
      <c r="B6" s="195">
        <v>513</v>
      </c>
      <c r="C6" s="196" t="str">
        <f>IFERROR(INDEX('Feed List'!$B$4:$G$421,MATCH(Balancer!$B6,'Feed List'!$A$4:$A$421,0),MATCH(Balancer!C$5,'Feed List'!$B$1:$G$1,0)),"")</f>
        <v>CORN</v>
      </c>
      <c r="D6" s="196"/>
      <c r="E6" s="197">
        <v>1</v>
      </c>
      <c r="F6" s="198">
        <v>125</v>
      </c>
      <c r="G6" s="199">
        <f>IFERROR(INDEX('Feed List'!$B$4:$G$421,MATCH(Balancer!$B6,'Feed List'!$A$4:$A$421,0),MATCH(Balancer!G$5,'Feed List'!$B$1:$G$1,0)),"")</f>
        <v>89.058000000000007</v>
      </c>
      <c r="H6" s="199">
        <f>IFERROR(INDEX('Feed List'!$B$4:$G$421,MATCH(Balancer!$B6,'Feed List'!$A$4:$A$421,0),MATCH(Balancer!H$5,'Feed List'!$B$1:$G$1,0)),"")</f>
        <v>9.1140000000000008</v>
      </c>
      <c r="I6" s="199">
        <f>IFERROR(INDEX('Feed List'!$B$4:$G$421,MATCH(Balancer!$B6,'Feed List'!$A$4:$A$421,0),MATCH(Balancer!I$5,'Feed List'!$B$1:$G$1,0)),"")</f>
        <v>88.126999999999995</v>
      </c>
      <c r="J6" s="199">
        <f>IFERROR(INDEX('Feed List'!$B$4:$G$421,MATCH(Balancer!$B6,'Feed List'!$A$4:$A$421,0),MATCH(Balancer!J$5,'Feed List'!$B$1:$G$1,0)),"")</f>
        <v>3.7999999999999999E-2</v>
      </c>
      <c r="K6" s="200">
        <f>IFERROR(INDEX('Feed List'!$B$4:$G$421,MATCH(Balancer!$B6,'Feed List'!$A$4:$A$421,0),MATCH(Balancer!K$5,'Feed List'!$B$1:$G$1,0)),"")</f>
        <v>0.311</v>
      </c>
      <c r="L6" s="121"/>
      <c r="M6" s="112">
        <v>1</v>
      </c>
      <c r="N6" s="112">
        <f t="shared" ref="N6:N16" si="0">E6/$E$18</f>
        <v>1</v>
      </c>
      <c r="O6" s="112">
        <f>IFERROR($N6*G6,0)</f>
        <v>89.058000000000007</v>
      </c>
      <c r="P6" s="112">
        <f>IFERROR($N6*H6,0)</f>
        <v>9.1140000000000008</v>
      </c>
      <c r="Q6" s="112">
        <f>IFERROR($N6*I6,0)</f>
        <v>88.126999999999995</v>
      </c>
      <c r="R6" s="112">
        <f t="shared" ref="R6:S6" si="1">IFERROR($N6*J6,0)</f>
        <v>3.7999999999999999E-2</v>
      </c>
      <c r="S6" s="112">
        <f t="shared" si="1"/>
        <v>0.311</v>
      </c>
      <c r="U6" s="133">
        <f>F6*N6</f>
        <v>125</v>
      </c>
      <c r="V6" s="134">
        <f>IF(E6&gt;0,1,0)</f>
        <v>1</v>
      </c>
      <c r="W6" s="113">
        <f>IF(F6&gt;0,1,0.5)</f>
        <v>1</v>
      </c>
      <c r="X6" s="113">
        <f>W6+V6</f>
        <v>2</v>
      </c>
    </row>
    <row r="7" spans="1:24" ht="15.6" customHeight="1" x14ac:dyDescent="0.25">
      <c r="A7" s="118"/>
      <c r="B7" s="188">
        <v>559</v>
      </c>
      <c r="C7" s="130" t="str">
        <f>IFERROR(INDEX('Feed List'!$B$4:$G$421,MATCH(Balancer!$B7,'Feed List'!$A$4:$A$421,0),MATCH(Balancer!C$5,'Feed List'!$B$1:$G$1,0)),"")</f>
        <v>SOYBEAN MEAL, DRY</v>
      </c>
      <c r="D7" s="130"/>
      <c r="E7" s="169"/>
      <c r="F7" s="170">
        <v>322</v>
      </c>
      <c r="G7" s="131">
        <f>IFERROR(INDEX('Feed List'!$B$4:$G$421,MATCH(Balancer!$B7,'Feed List'!$A$4:$A$421,0),MATCH(Balancer!G$5,'Feed List'!$B$1:$G$1,0)),"")</f>
        <v>90.15</v>
      </c>
      <c r="H7" s="131">
        <f>IFERROR(INDEX('Feed List'!$B$4:$G$421,MATCH(Balancer!$B7,'Feed List'!$A$4:$A$421,0),MATCH(Balancer!H$5,'Feed List'!$B$1:$G$1,0)),"")</f>
        <v>51.341000000000001</v>
      </c>
      <c r="I7" s="131">
        <f>IFERROR(INDEX('Feed List'!$B$4:$G$421,MATCH(Balancer!$B7,'Feed List'!$A$4:$A$421,0),MATCH(Balancer!I$5,'Feed List'!$B$1:$G$1,0)),"")</f>
        <v>79.924999999999997</v>
      </c>
      <c r="J7" s="131">
        <f>IFERROR(INDEX('Feed List'!$B$4:$G$421,MATCH(Balancer!$B7,'Feed List'!$A$4:$A$421,0),MATCH(Balancer!J$5,'Feed List'!$B$1:$G$1,0)),"")</f>
        <v>0.41499999999999998</v>
      </c>
      <c r="K7" s="132">
        <f>IFERROR(INDEX('Feed List'!$B$4:$G$421,MATCH(Balancer!$B7,'Feed List'!$A$4:$A$421,0),MATCH(Balancer!K$5,'Feed List'!$B$1:$G$1,0)),"")</f>
        <v>0.745</v>
      </c>
      <c r="L7" s="121"/>
      <c r="M7" s="112">
        <v>2</v>
      </c>
      <c r="N7" s="112">
        <f t="shared" si="0"/>
        <v>0</v>
      </c>
      <c r="O7" s="112">
        <f t="shared" ref="O7:O16" si="2">IFERROR($N7*G7,0)</f>
        <v>0</v>
      </c>
      <c r="P7" s="112">
        <f t="shared" ref="P7:P16" si="3">IFERROR($N7*H7,0)</f>
        <v>0</v>
      </c>
      <c r="Q7" s="112">
        <f t="shared" ref="Q7:Q16" si="4">IFERROR($N7*I7,0)</f>
        <v>0</v>
      </c>
      <c r="R7" s="112">
        <f t="shared" ref="R7:R16" si="5">IFERROR($N7*J7,0)</f>
        <v>0</v>
      </c>
      <c r="S7" s="112">
        <f t="shared" ref="S7:S16" si="6">IFERROR($N7*K7,0)</f>
        <v>0</v>
      </c>
      <c r="U7" s="133">
        <f t="shared" ref="U7:U16" si="7">F7*N7</f>
        <v>0</v>
      </c>
      <c r="V7" s="134">
        <f t="shared" ref="V7:V16" si="8">IF(E7&gt;0,1,0)</f>
        <v>0</v>
      </c>
      <c r="W7" s="113">
        <f t="shared" ref="W7:W16" si="9">IF(F7&gt;0,1,0.5)</f>
        <v>1</v>
      </c>
      <c r="X7" s="113">
        <f t="shared" ref="X7:X16" si="10">W7+V7</f>
        <v>1</v>
      </c>
    </row>
    <row r="8" spans="1:24" ht="15.6" customHeight="1" x14ac:dyDescent="0.25">
      <c r="A8" s="118"/>
      <c r="B8" s="188">
        <v>320</v>
      </c>
      <c r="C8" s="130" t="str">
        <f>IFERROR(INDEX('Feed List'!$B$4:$G$421,MATCH(Balancer!$B8,'Feed List'!$A$4:$A$421,0),MATCH(Balancer!C$5,'Feed List'!$B$1:$G$1,0)),"")</f>
        <v>DISTILLERS GRAINS</v>
      </c>
      <c r="D8" s="130"/>
      <c r="E8" s="169"/>
      <c r="F8" s="170">
        <v>135</v>
      </c>
      <c r="G8" s="131">
        <f>IFERROR(INDEX('Feed List'!$B$4:$G$421,MATCH(Balancer!$B8,'Feed List'!$A$4:$A$421,0),MATCH(Balancer!G$5,'Feed List'!$B$1:$G$1,0)),"")</f>
        <v>88.132999999999996</v>
      </c>
      <c r="H8" s="131">
        <f>IFERROR(INDEX('Feed List'!$B$4:$G$421,MATCH(Balancer!$B8,'Feed List'!$A$4:$A$421,0),MATCH(Balancer!H$5,'Feed List'!$B$1:$G$1,0)),"")</f>
        <v>31.172000000000001</v>
      </c>
      <c r="I8" s="131">
        <f>IFERROR(INDEX('Feed List'!$B$4:$G$421,MATCH(Balancer!$B8,'Feed List'!$A$4:$A$421,0),MATCH(Balancer!I$5,'Feed List'!$B$1:$G$1,0)),"")</f>
        <v>83.001000000000005</v>
      </c>
      <c r="J8" s="131">
        <f>IFERROR(INDEX('Feed List'!$B$4:$G$421,MATCH(Balancer!$B8,'Feed List'!$A$4:$A$421,0),MATCH(Balancer!J$5,'Feed List'!$B$1:$G$1,0)),"")</f>
        <v>8.3000000000000004E-2</v>
      </c>
      <c r="K8" s="132">
        <f>IFERROR(INDEX('Feed List'!$B$4:$G$421,MATCH(Balancer!$B8,'Feed List'!$A$4:$A$421,0),MATCH(Balancer!K$5,'Feed List'!$B$1:$G$1,0)),"")</f>
        <v>0.88100000000000001</v>
      </c>
      <c r="L8" s="121"/>
      <c r="M8" s="112">
        <v>3</v>
      </c>
      <c r="N8" s="112">
        <f t="shared" si="0"/>
        <v>0</v>
      </c>
      <c r="O8" s="112">
        <f t="shared" si="2"/>
        <v>0</v>
      </c>
      <c r="P8" s="112">
        <f t="shared" si="3"/>
        <v>0</v>
      </c>
      <c r="Q8" s="112">
        <f t="shared" si="4"/>
        <v>0</v>
      </c>
      <c r="R8" s="112">
        <f t="shared" si="5"/>
        <v>0</v>
      </c>
      <c r="S8" s="112">
        <f t="shared" si="6"/>
        <v>0</v>
      </c>
      <c r="U8" s="133">
        <f t="shared" si="7"/>
        <v>0</v>
      </c>
      <c r="V8" s="134">
        <f t="shared" si="8"/>
        <v>0</v>
      </c>
      <c r="W8" s="113">
        <f t="shared" si="9"/>
        <v>1</v>
      </c>
      <c r="X8" s="113">
        <f t="shared" si="10"/>
        <v>1</v>
      </c>
    </row>
    <row r="9" spans="1:24" ht="15.6" customHeight="1" x14ac:dyDescent="0.25">
      <c r="A9" s="118"/>
      <c r="B9" s="188">
        <v>315</v>
      </c>
      <c r="C9" s="130" t="str">
        <f>IFERROR(INDEX('Feed List'!$B$4:$G$421,MATCH(Balancer!$B9,'Feed List'!$A$4:$A$421,0),MATCH(Balancer!C$5,'Feed List'!$B$1:$G$1,0)),"")</f>
        <v>CORN GLUTEN FEED</v>
      </c>
      <c r="D9" s="130"/>
      <c r="E9" s="169"/>
      <c r="F9" s="170">
        <v>135</v>
      </c>
      <c r="G9" s="131">
        <f>IFERROR(INDEX('Feed List'!$B$4:$G$421,MATCH(Balancer!$B9,'Feed List'!$A$4:$A$421,0),MATCH(Balancer!G$5,'Feed List'!$B$1:$G$1,0)),"")</f>
        <v>89.209000000000003</v>
      </c>
      <c r="H9" s="131">
        <f>IFERROR(INDEX('Feed List'!$B$4:$G$421,MATCH(Balancer!$B9,'Feed List'!$A$4:$A$421,0),MATCH(Balancer!H$5,'Feed List'!$B$1:$G$1,0)),"")</f>
        <v>23.841999999999999</v>
      </c>
      <c r="I9" s="131">
        <f>IFERROR(INDEX('Feed List'!$B$4:$G$421,MATCH(Balancer!$B9,'Feed List'!$A$4:$A$421,0),MATCH(Balancer!I$5,'Feed List'!$B$1:$G$1,0)),"")</f>
        <v>73.322000000000003</v>
      </c>
      <c r="J9" s="131">
        <f>IFERROR(INDEX('Feed List'!$B$4:$G$421,MATCH(Balancer!$B9,'Feed List'!$A$4:$A$421,0),MATCH(Balancer!J$5,'Feed List'!$B$1:$G$1,0)),"")</f>
        <v>0.107</v>
      </c>
      <c r="K9" s="132">
        <f>IFERROR(INDEX('Feed List'!$B$4:$G$421,MATCH(Balancer!$B9,'Feed List'!$A$4:$A$421,0),MATCH(Balancer!K$5,'Feed List'!$B$1:$G$1,0)),"")</f>
        <v>1.0429999999999999</v>
      </c>
      <c r="L9" s="121"/>
      <c r="M9" s="112">
        <v>4</v>
      </c>
      <c r="N9" s="112">
        <f t="shared" si="0"/>
        <v>0</v>
      </c>
      <c r="O9" s="112">
        <f t="shared" si="2"/>
        <v>0</v>
      </c>
      <c r="P9" s="112">
        <f t="shared" si="3"/>
        <v>0</v>
      </c>
      <c r="Q9" s="112">
        <f t="shared" si="4"/>
        <v>0</v>
      </c>
      <c r="R9" s="112">
        <f t="shared" si="5"/>
        <v>0</v>
      </c>
      <c r="S9" s="112">
        <f t="shared" si="6"/>
        <v>0</v>
      </c>
      <c r="U9" s="133">
        <f t="shared" si="7"/>
        <v>0</v>
      </c>
      <c r="V9" s="134">
        <f t="shared" si="8"/>
        <v>0</v>
      </c>
      <c r="W9" s="113">
        <f t="shared" si="9"/>
        <v>1</v>
      </c>
      <c r="X9" s="113">
        <f t="shared" si="10"/>
        <v>1</v>
      </c>
    </row>
    <row r="10" spans="1:24" ht="15.6" customHeight="1" x14ac:dyDescent="0.25">
      <c r="A10" s="118"/>
      <c r="B10" s="188">
        <v>517</v>
      </c>
      <c r="C10" s="130" t="str">
        <f>IFERROR(INDEX('Feed List'!$B$4:$G$421,MATCH(Balancer!$B10,'Feed List'!$A$4:$A$421,0),MATCH(Balancer!C$5,'Feed List'!$B$1:$G$1,0)),"")</f>
        <v>COTTONSEED MEAL, DRY</v>
      </c>
      <c r="D10" s="130"/>
      <c r="E10" s="169"/>
      <c r="F10" s="170">
        <v>205</v>
      </c>
      <c r="G10" s="131">
        <f>IFERROR(INDEX('Feed List'!$B$4:$G$421,MATCH(Balancer!$B10,'Feed List'!$A$4:$A$421,0),MATCH(Balancer!G$5,'Feed List'!$B$1:$G$1,0)),"")</f>
        <v>90.698999999999998</v>
      </c>
      <c r="H10" s="131">
        <f>IFERROR(INDEX('Feed List'!$B$4:$G$421,MATCH(Balancer!$B10,'Feed List'!$A$4:$A$421,0),MATCH(Balancer!H$5,'Feed List'!$B$1:$G$1,0)),"")</f>
        <v>43.481999999999999</v>
      </c>
      <c r="I10" s="131">
        <f>IFERROR(INDEX('Feed List'!$B$4:$G$421,MATCH(Balancer!$B10,'Feed List'!$A$4:$A$421,0),MATCH(Balancer!I$5,'Feed List'!$B$1:$G$1,0)),"")</f>
        <v>69.606999999999999</v>
      </c>
      <c r="J10" s="131">
        <f>IFERROR(INDEX('Feed List'!$B$4:$G$421,MATCH(Balancer!$B10,'Feed List'!$A$4:$A$421,0),MATCH(Balancer!J$5,'Feed List'!$B$1:$G$1,0)),"")</f>
        <v>0.31</v>
      </c>
      <c r="K10" s="132">
        <f>IFERROR(INDEX('Feed List'!$B$4:$G$421,MATCH(Balancer!$B10,'Feed List'!$A$4:$A$421,0),MATCH(Balancer!K$5,'Feed List'!$B$1:$G$1,0)),"")</f>
        <v>1.155</v>
      </c>
      <c r="L10" s="121"/>
      <c r="M10" s="112">
        <v>5</v>
      </c>
      <c r="N10" s="112">
        <f t="shared" si="0"/>
        <v>0</v>
      </c>
      <c r="O10" s="112">
        <f t="shared" si="2"/>
        <v>0</v>
      </c>
      <c r="P10" s="112">
        <f t="shared" si="3"/>
        <v>0</v>
      </c>
      <c r="Q10" s="112">
        <f t="shared" si="4"/>
        <v>0</v>
      </c>
      <c r="R10" s="112">
        <f t="shared" si="5"/>
        <v>0</v>
      </c>
      <c r="S10" s="112">
        <f t="shared" si="6"/>
        <v>0</v>
      </c>
      <c r="U10" s="133">
        <f t="shared" si="7"/>
        <v>0</v>
      </c>
      <c r="V10" s="134">
        <f t="shared" si="8"/>
        <v>0</v>
      </c>
      <c r="W10" s="113">
        <f t="shared" si="9"/>
        <v>1</v>
      </c>
      <c r="X10" s="113">
        <f t="shared" si="10"/>
        <v>1</v>
      </c>
    </row>
    <row r="11" spans="1:24" ht="15.6" customHeight="1" x14ac:dyDescent="0.25">
      <c r="A11" s="118"/>
      <c r="B11" s="188">
        <v>419</v>
      </c>
      <c r="C11" s="130" t="str">
        <f>IFERROR(INDEX('Feed List'!$B$4:$G$421,MATCH(Balancer!$B11,'Feed List'!$A$4:$A$421,0),MATCH(Balancer!C$5,'Feed List'!$B$1:$G$1,0)),"")</f>
        <v>RICE HULLS</v>
      </c>
      <c r="D11" s="130"/>
      <c r="E11" s="169"/>
      <c r="F11" s="170">
        <v>50</v>
      </c>
      <c r="G11" s="131">
        <f>IFERROR(INDEX('Feed List'!$B$4:$G$421,MATCH(Balancer!$B11,'Feed List'!$A$4:$A$421,0),MATCH(Balancer!G$5,'Feed List'!$B$1:$G$1,0)),"")</f>
        <v>90</v>
      </c>
      <c r="H11" s="131">
        <f>IFERROR(INDEX('Feed List'!$B$4:$G$421,MATCH(Balancer!$B11,'Feed List'!$A$4:$A$421,0),MATCH(Balancer!H$5,'Feed List'!$B$1:$G$1,0)),"")</f>
        <v>3.3</v>
      </c>
      <c r="I11" s="131">
        <f>IFERROR(INDEX('Feed List'!$B$4:$G$421,MATCH(Balancer!$B11,'Feed List'!$A$4:$A$421,0),MATCH(Balancer!I$5,'Feed List'!$B$1:$G$1,0)),"")</f>
        <v>12</v>
      </c>
      <c r="J11" s="131">
        <f>IFERROR(INDEX('Feed List'!$B$4:$G$421,MATCH(Balancer!$B11,'Feed List'!$A$4:$A$421,0),MATCH(Balancer!J$5,'Feed List'!$B$1:$G$1,0)),"")</f>
        <v>0.1</v>
      </c>
      <c r="K11" s="132">
        <f>IFERROR(INDEX('Feed List'!$B$4:$G$421,MATCH(Balancer!$B11,'Feed List'!$A$4:$A$421,0),MATCH(Balancer!K$5,'Feed List'!$B$1:$G$1,0)),"")</f>
        <v>0.08</v>
      </c>
      <c r="L11" s="121"/>
      <c r="M11" s="112">
        <v>6</v>
      </c>
      <c r="N11" s="112">
        <f t="shared" si="0"/>
        <v>0</v>
      </c>
      <c r="O11" s="112">
        <f t="shared" si="2"/>
        <v>0</v>
      </c>
      <c r="P11" s="112">
        <f t="shared" si="3"/>
        <v>0</v>
      </c>
      <c r="Q11" s="112">
        <f t="shared" si="4"/>
        <v>0</v>
      </c>
      <c r="R11" s="112">
        <f t="shared" si="5"/>
        <v>0</v>
      </c>
      <c r="S11" s="112">
        <f t="shared" si="6"/>
        <v>0</v>
      </c>
      <c r="U11" s="133">
        <f t="shared" si="7"/>
        <v>0</v>
      </c>
      <c r="V11" s="134">
        <f t="shared" si="8"/>
        <v>0</v>
      </c>
      <c r="W11" s="113">
        <f t="shared" si="9"/>
        <v>1</v>
      </c>
      <c r="X11" s="113">
        <f t="shared" si="10"/>
        <v>1</v>
      </c>
    </row>
    <row r="12" spans="1:24" ht="15.6" customHeight="1" x14ac:dyDescent="0.25">
      <c r="A12" s="118"/>
      <c r="B12" s="188">
        <v>401</v>
      </c>
      <c r="C12" s="130" t="str">
        <f>IFERROR(INDEX('Feed List'!$B$4:$G$421,MATCH(Balancer!$B12,'Feed List'!$A$4:$A$421,0),MATCH(Balancer!C$5,'Feed List'!$B$1:$G$1,0)),"")</f>
        <v>ALFALFA PELLETS</v>
      </c>
      <c r="D12" s="130"/>
      <c r="E12" s="169"/>
      <c r="F12" s="170">
        <v>235</v>
      </c>
      <c r="G12" s="131">
        <f>IFERROR(INDEX('Feed List'!$B$4:$G$421,MATCH(Balancer!$B12,'Feed List'!$A$4:$A$421,0),MATCH(Balancer!G$5,'Feed List'!$B$1:$G$1,0)),"")</f>
        <v>90</v>
      </c>
      <c r="H12" s="131">
        <f>IFERROR(INDEX('Feed List'!$B$4:$G$421,MATCH(Balancer!$B12,'Feed List'!$A$4:$A$421,0),MATCH(Balancer!H$5,'Feed List'!$B$1:$G$1,0)),"")</f>
        <v>17</v>
      </c>
      <c r="I12" s="131">
        <f>IFERROR(INDEX('Feed List'!$B$4:$G$421,MATCH(Balancer!$B12,'Feed List'!$A$4:$A$421,0),MATCH(Balancer!I$5,'Feed List'!$B$1:$G$1,0)),"")</f>
        <v>52.6</v>
      </c>
      <c r="J12" s="131">
        <f>IFERROR(INDEX('Feed List'!$B$4:$G$421,MATCH(Balancer!$B12,'Feed List'!$A$4:$A$421,0),MATCH(Balancer!J$5,'Feed List'!$B$1:$G$1,0)),"")</f>
        <v>1.45</v>
      </c>
      <c r="K12" s="132">
        <f>IFERROR(INDEX('Feed List'!$B$4:$G$421,MATCH(Balancer!$B12,'Feed List'!$A$4:$A$421,0),MATCH(Balancer!K$5,'Feed List'!$B$1:$G$1,0)),"")</f>
        <v>0.28000000000000003</v>
      </c>
      <c r="L12" s="121"/>
      <c r="M12" s="112">
        <v>7</v>
      </c>
      <c r="N12" s="112">
        <f t="shared" si="0"/>
        <v>0</v>
      </c>
      <c r="O12" s="112">
        <f t="shared" si="2"/>
        <v>0</v>
      </c>
      <c r="P12" s="112">
        <f t="shared" si="3"/>
        <v>0</v>
      </c>
      <c r="Q12" s="112">
        <f t="shared" si="4"/>
        <v>0</v>
      </c>
      <c r="R12" s="112">
        <f t="shared" si="5"/>
        <v>0</v>
      </c>
      <c r="S12" s="112">
        <f t="shared" si="6"/>
        <v>0</v>
      </c>
      <c r="U12" s="133">
        <f t="shared" si="7"/>
        <v>0</v>
      </c>
      <c r="V12" s="134">
        <f t="shared" si="8"/>
        <v>0</v>
      </c>
      <c r="W12" s="113">
        <f t="shared" si="9"/>
        <v>1</v>
      </c>
      <c r="X12" s="113">
        <f t="shared" si="10"/>
        <v>1</v>
      </c>
    </row>
    <row r="13" spans="1:24" ht="15.6" customHeight="1" x14ac:dyDescent="0.25">
      <c r="A13" s="118"/>
      <c r="B13" s="188">
        <v>545</v>
      </c>
      <c r="C13" s="130" t="str">
        <f>IFERROR(INDEX('Feed List'!$B$4:$G$421,MATCH(Balancer!$B13,'Feed List'!$A$4:$A$421,0),MATCH(Balancer!C$5,'Feed List'!$B$1:$G$1,0)),"")</f>
        <v>OATS</v>
      </c>
      <c r="D13" s="130"/>
      <c r="E13" s="169"/>
      <c r="F13" s="170">
        <v>140</v>
      </c>
      <c r="G13" s="131">
        <f>IFERROR(INDEX('Feed List'!$B$4:$G$421,MATCH(Balancer!$B13,'Feed List'!$A$4:$A$421,0),MATCH(Balancer!G$5,'Feed List'!$B$1:$G$1,0)),"")</f>
        <v>89</v>
      </c>
      <c r="H13" s="131">
        <f>IFERROR(INDEX('Feed List'!$B$4:$G$421,MATCH(Balancer!$B13,'Feed List'!$A$4:$A$421,0),MATCH(Balancer!H$5,'Feed List'!$B$1:$G$1,0)),"")</f>
        <v>12.3</v>
      </c>
      <c r="I13" s="131">
        <f>IFERROR(INDEX('Feed List'!$B$4:$G$421,MATCH(Balancer!$B13,'Feed List'!$A$4:$A$421,0),MATCH(Balancer!I$5,'Feed List'!$B$1:$G$1,0)),"")</f>
        <v>75</v>
      </c>
      <c r="J13" s="131">
        <f>IFERROR(INDEX('Feed List'!$B$4:$G$421,MATCH(Balancer!$B13,'Feed List'!$A$4:$A$421,0),MATCH(Balancer!J$5,'Feed List'!$B$1:$G$1,0)),"")</f>
        <v>0.09</v>
      </c>
      <c r="K13" s="132">
        <f>IFERROR(INDEX('Feed List'!$B$4:$G$421,MATCH(Balancer!$B13,'Feed List'!$A$4:$A$421,0),MATCH(Balancer!K$5,'Feed List'!$B$1:$G$1,0)),"")</f>
        <v>0.33</v>
      </c>
      <c r="L13" s="121"/>
      <c r="M13" s="112">
        <v>8</v>
      </c>
      <c r="N13" s="112">
        <f t="shared" si="0"/>
        <v>0</v>
      </c>
      <c r="O13" s="112">
        <f t="shared" si="2"/>
        <v>0</v>
      </c>
      <c r="P13" s="112">
        <f t="shared" si="3"/>
        <v>0</v>
      </c>
      <c r="Q13" s="112">
        <f t="shared" si="4"/>
        <v>0</v>
      </c>
      <c r="R13" s="112">
        <f t="shared" si="5"/>
        <v>0</v>
      </c>
      <c r="S13" s="112">
        <f t="shared" si="6"/>
        <v>0</v>
      </c>
      <c r="U13" s="133">
        <f t="shared" si="7"/>
        <v>0</v>
      </c>
      <c r="V13" s="134">
        <f t="shared" si="8"/>
        <v>0</v>
      </c>
      <c r="W13" s="113">
        <f t="shared" si="9"/>
        <v>1</v>
      </c>
      <c r="X13" s="113">
        <f t="shared" si="10"/>
        <v>1</v>
      </c>
    </row>
    <row r="14" spans="1:24" ht="15.6" customHeight="1" x14ac:dyDescent="0.25">
      <c r="A14" s="118"/>
      <c r="B14" s="188">
        <v>522</v>
      </c>
      <c r="C14" s="130" t="str">
        <f>IFERROR(INDEX('Feed List'!$B$4:$G$421,MATCH(Balancer!$B14,'Feed List'!$A$4:$A$421,0),MATCH(Balancer!C$5,'Feed List'!$B$1:$G$1,0)),"")</f>
        <v>FAT</v>
      </c>
      <c r="D14" s="130"/>
      <c r="E14" s="169"/>
      <c r="F14" s="170">
        <v>1200</v>
      </c>
      <c r="G14" s="131">
        <f>IFERROR(INDEX('Feed List'!$B$4:$G$421,MATCH(Balancer!$B14,'Feed List'!$A$4:$A$421,0),MATCH(Balancer!G$5,'Feed List'!$B$1:$G$1,0)),"")</f>
        <v>99.2</v>
      </c>
      <c r="H14" s="131">
        <f>IFERROR(INDEX('Feed List'!$B$4:$G$421,MATCH(Balancer!$B14,'Feed List'!$A$4:$A$421,0),MATCH(Balancer!H$5,'Feed List'!$B$1:$G$1,0)),"")</f>
        <v>0</v>
      </c>
      <c r="I14" s="131">
        <f>IFERROR(INDEX('Feed List'!$B$4:$G$421,MATCH(Balancer!$B14,'Feed List'!$A$4:$A$421,0),MATCH(Balancer!I$5,'Feed List'!$B$1:$G$1,0)),"")</f>
        <v>177</v>
      </c>
      <c r="J14" s="131">
        <f>IFERROR(INDEX('Feed List'!$B$4:$G$421,MATCH(Balancer!$B14,'Feed List'!$A$4:$A$421,0),MATCH(Balancer!J$5,'Feed List'!$B$1:$G$1,0)),"")</f>
        <v>0</v>
      </c>
      <c r="K14" s="132">
        <f>IFERROR(INDEX('Feed List'!$B$4:$G$421,MATCH(Balancer!$B14,'Feed List'!$A$4:$A$421,0),MATCH(Balancer!K$5,'Feed List'!$B$1:$G$1,0)),"")</f>
        <v>0</v>
      </c>
      <c r="L14" s="121"/>
      <c r="M14" s="112">
        <v>9</v>
      </c>
      <c r="N14" s="112">
        <f t="shared" si="0"/>
        <v>0</v>
      </c>
      <c r="O14" s="112">
        <f t="shared" si="2"/>
        <v>0</v>
      </c>
      <c r="P14" s="112">
        <f t="shared" si="3"/>
        <v>0</v>
      </c>
      <c r="Q14" s="112">
        <f t="shared" si="4"/>
        <v>0</v>
      </c>
      <c r="R14" s="112">
        <f t="shared" si="5"/>
        <v>0</v>
      </c>
      <c r="S14" s="112">
        <f t="shared" si="6"/>
        <v>0</v>
      </c>
      <c r="U14" s="133">
        <f t="shared" si="7"/>
        <v>0</v>
      </c>
      <c r="V14" s="134">
        <f t="shared" si="8"/>
        <v>0</v>
      </c>
      <c r="W14" s="113">
        <f t="shared" si="9"/>
        <v>1</v>
      </c>
      <c r="X14" s="113">
        <f t="shared" si="10"/>
        <v>1</v>
      </c>
    </row>
    <row r="15" spans="1:24" ht="15.6" customHeight="1" x14ac:dyDescent="0.25">
      <c r="A15" s="118"/>
      <c r="B15" s="188">
        <v>809</v>
      </c>
      <c r="C15" s="130" t="str">
        <f>IFERROR(INDEX('Feed List'!$B$4:$G$421,MATCH(Balancer!$B15,'Feed List'!$A$4:$A$421,0),MATCH(Balancer!C$5,'Feed List'!$B$1:$G$1,0)),"")</f>
        <v>LIMESTONE 38%</v>
      </c>
      <c r="D15" s="130"/>
      <c r="E15" s="169"/>
      <c r="F15" s="170">
        <v>60</v>
      </c>
      <c r="G15" s="131">
        <f>IFERROR(INDEX('Feed List'!$B$4:$G$421,MATCH(Balancer!$B15,'Feed List'!$A$4:$A$421,0),MATCH(Balancer!G$5,'Feed List'!$B$1:$G$1,0)),"")</f>
        <v>99.6</v>
      </c>
      <c r="H15" s="131">
        <f>IFERROR(INDEX('Feed List'!$B$4:$G$421,MATCH(Balancer!$B15,'Feed List'!$A$4:$A$421,0),MATCH(Balancer!H$5,'Feed List'!$B$1:$G$1,0)),"")</f>
        <v>0</v>
      </c>
      <c r="I15" s="131">
        <f>IFERROR(INDEX('Feed List'!$B$4:$G$421,MATCH(Balancer!$B15,'Feed List'!$A$4:$A$421,0),MATCH(Balancer!I$5,'Feed List'!$B$1:$G$1,0)),"")</f>
        <v>0</v>
      </c>
      <c r="J15" s="131">
        <f>IFERROR(INDEX('Feed List'!$B$4:$G$421,MATCH(Balancer!$B15,'Feed List'!$A$4:$A$421,0),MATCH(Balancer!J$5,'Feed List'!$B$1:$G$1,0)),"")</f>
        <v>39.4</v>
      </c>
      <c r="K15" s="132">
        <f>IFERROR(INDEX('Feed List'!$B$4:$G$421,MATCH(Balancer!$B15,'Feed List'!$A$4:$A$421,0),MATCH(Balancer!K$5,'Feed List'!$B$1:$G$1,0)),"")</f>
        <v>0.09</v>
      </c>
      <c r="L15" s="121"/>
      <c r="M15" s="112">
        <v>10</v>
      </c>
      <c r="N15" s="112">
        <f t="shared" si="0"/>
        <v>0</v>
      </c>
      <c r="O15" s="112">
        <f t="shared" si="2"/>
        <v>0</v>
      </c>
      <c r="P15" s="112">
        <f t="shared" si="3"/>
        <v>0</v>
      </c>
      <c r="Q15" s="112">
        <f t="shared" si="4"/>
        <v>0</v>
      </c>
      <c r="R15" s="112">
        <f t="shared" si="5"/>
        <v>0</v>
      </c>
      <c r="S15" s="112">
        <f t="shared" si="6"/>
        <v>0</v>
      </c>
      <c r="U15" s="133">
        <f t="shared" si="7"/>
        <v>0</v>
      </c>
      <c r="V15" s="134">
        <f t="shared" si="8"/>
        <v>0</v>
      </c>
      <c r="W15" s="113">
        <f t="shared" si="9"/>
        <v>1</v>
      </c>
      <c r="X15" s="113">
        <f t="shared" si="10"/>
        <v>1</v>
      </c>
    </row>
    <row r="16" spans="1:24" ht="15.6" customHeight="1" thickBot="1" x14ac:dyDescent="0.3">
      <c r="A16" s="118"/>
      <c r="B16" s="189">
        <v>920</v>
      </c>
      <c r="C16" s="190" t="str">
        <f>IFERROR(INDEX('Feed List'!$B$4:$G$421,MATCH(Balancer!$B16,'Feed List'!$A$4:$A$421,0),MATCH(Balancer!C$5,'Feed List'!$B$1:$G$1,0)),"")</f>
        <v>South Pasture</v>
      </c>
      <c r="D16" s="190"/>
      <c r="E16" s="191"/>
      <c r="F16" s="192">
        <v>70</v>
      </c>
      <c r="G16" s="193">
        <f>IFERROR(INDEX('Feed List'!$B$4:$G$421,MATCH(Balancer!$B16,'Feed List'!$A$4:$A$421,0),MATCH(Balancer!G$5,'Feed List'!$B$1:$G$1,0)),"")</f>
        <v>91.4</v>
      </c>
      <c r="H16" s="193">
        <f>IFERROR(INDEX('Feed List'!$B$4:$G$421,MATCH(Balancer!$B16,'Feed List'!$A$4:$A$421,0),MATCH(Balancer!H$5,'Feed List'!$B$1:$G$1,0)),"")</f>
        <v>6</v>
      </c>
      <c r="I16" s="193">
        <f>IFERROR(INDEX('Feed List'!$B$4:$G$421,MATCH(Balancer!$B16,'Feed List'!$A$4:$A$421,0),MATCH(Balancer!I$5,'Feed List'!$B$1:$G$1,0)),"")</f>
        <v>55.6</v>
      </c>
      <c r="J16" s="193">
        <f>IFERROR(INDEX('Feed List'!$B$4:$G$421,MATCH(Balancer!$B16,'Feed List'!$A$4:$A$421,0),MATCH(Balancer!J$5,'Feed List'!$B$1:$G$1,0)),"")</f>
        <v>0.5</v>
      </c>
      <c r="K16" s="194">
        <f>IFERROR(INDEX('Feed List'!$B$4:$G$421,MATCH(Balancer!$B16,'Feed List'!$A$4:$A$421,0),MATCH(Balancer!K$5,'Feed List'!$B$1:$G$1,0)),"")</f>
        <v>0.25</v>
      </c>
      <c r="L16" s="121"/>
      <c r="M16" s="112">
        <v>11</v>
      </c>
      <c r="N16" s="112">
        <f t="shared" si="0"/>
        <v>0</v>
      </c>
      <c r="O16" s="112">
        <f t="shared" si="2"/>
        <v>0</v>
      </c>
      <c r="P16" s="112">
        <f t="shared" si="3"/>
        <v>0</v>
      </c>
      <c r="Q16" s="112">
        <f t="shared" si="4"/>
        <v>0</v>
      </c>
      <c r="R16" s="112">
        <f t="shared" si="5"/>
        <v>0</v>
      </c>
      <c r="S16" s="112">
        <f t="shared" si="6"/>
        <v>0</v>
      </c>
      <c r="U16" s="133">
        <f t="shared" si="7"/>
        <v>0</v>
      </c>
      <c r="V16" s="134">
        <f t="shared" si="8"/>
        <v>0</v>
      </c>
      <c r="W16" s="113">
        <f t="shared" si="9"/>
        <v>1</v>
      </c>
      <c r="X16" s="113">
        <f t="shared" si="10"/>
        <v>1</v>
      </c>
    </row>
    <row r="17" spans="1:24" ht="15.6" customHeight="1" x14ac:dyDescent="0.25">
      <c r="A17" s="118"/>
      <c r="B17" s="251" t="str">
        <f>IF(M18&lt;2,P21,"")</f>
        <v>The Ca:P ratio is 0.12. Increase Ca.</v>
      </c>
      <c r="C17" s="252"/>
      <c r="D17" s="252"/>
      <c r="E17" s="123" t="s">
        <v>281</v>
      </c>
      <c r="F17" s="124" t="s">
        <v>282</v>
      </c>
      <c r="G17" s="125" t="s">
        <v>324</v>
      </c>
      <c r="H17" s="126" t="s">
        <v>325</v>
      </c>
      <c r="I17" s="126" t="s">
        <v>326</v>
      </c>
      <c r="J17" s="107" t="s">
        <v>327</v>
      </c>
      <c r="K17" s="108" t="s">
        <v>328</v>
      </c>
      <c r="L17" s="121"/>
      <c r="O17" s="112">
        <f>SUM(O6:O16)</f>
        <v>89.058000000000007</v>
      </c>
      <c r="P17" s="112">
        <f t="shared" ref="P17:Q17" si="11">SUM(P6:P16)</f>
        <v>9.1140000000000008</v>
      </c>
      <c r="Q17" s="112">
        <f t="shared" si="11"/>
        <v>88.126999999999995</v>
      </c>
      <c r="R17" s="112">
        <f t="shared" ref="R17" si="12">SUM(R6:R16)</f>
        <v>3.7999999999999999E-2</v>
      </c>
      <c r="S17" s="112">
        <f t="shared" ref="S17" si="13">SUM(S6:S16)</f>
        <v>0.311</v>
      </c>
      <c r="U17" s="112">
        <f>IF(X17&gt;0,"???",SUM(U6:U16))</f>
        <v>125</v>
      </c>
      <c r="X17" s="113">
        <f>COUNTIF(X6:X16,1.5)</f>
        <v>0</v>
      </c>
    </row>
    <row r="18" spans="1:24" ht="15.6" customHeight="1" thickBot="1" x14ac:dyDescent="0.3">
      <c r="A18" s="118"/>
      <c r="B18" s="176"/>
      <c r="C18" s="177" t="s">
        <v>284</v>
      </c>
      <c r="D18" s="178"/>
      <c r="E18" s="135">
        <f>SUM(E6:E16)</f>
        <v>1</v>
      </c>
      <c r="F18" s="136">
        <f>IFERROR(U17,"???")</f>
        <v>125</v>
      </c>
      <c r="G18" s="137">
        <f>O17</f>
        <v>89.058000000000007</v>
      </c>
      <c r="H18" s="137">
        <f>P17</f>
        <v>9.1140000000000008</v>
      </c>
      <c r="I18" s="137">
        <f>Q17</f>
        <v>88.126999999999995</v>
      </c>
      <c r="J18" s="137">
        <f t="shared" ref="J18:K18" si="14">R17</f>
        <v>3.7999999999999999E-2</v>
      </c>
      <c r="K18" s="138">
        <f t="shared" si="14"/>
        <v>0.311</v>
      </c>
      <c r="L18" s="121"/>
      <c r="M18" s="112">
        <f>J18/K18</f>
        <v>0.12218649517684887</v>
      </c>
    </row>
    <row r="19" spans="1:24" ht="15.6" customHeight="1" thickBot="1" x14ac:dyDescent="0.3">
      <c r="A19" s="118"/>
      <c r="B19" s="119"/>
      <c r="K19" s="119"/>
      <c r="L19" s="121"/>
    </row>
    <row r="20" spans="1:24" ht="15.6" customHeight="1" x14ac:dyDescent="0.3">
      <c r="A20" s="118"/>
      <c r="B20" s="139" t="s">
        <v>24</v>
      </c>
      <c r="C20" s="110"/>
      <c r="D20" s="110"/>
      <c r="E20" s="110"/>
      <c r="F20" s="110"/>
      <c r="G20" s="217" t="s">
        <v>5</v>
      </c>
      <c r="H20" s="244" t="s">
        <v>345</v>
      </c>
      <c r="I20" s="244"/>
      <c r="J20" s="244"/>
      <c r="K20" s="216">
        <f>INDEX(Requirements!$F$5:$J$65,MATCH(Balancer!$E$22,Requirements!$E$5:$E$65,0),MATCH(Balancer!G$20,Requirements!$F$4:$J$4,0))</f>
        <v>3.4100000000000006</v>
      </c>
      <c r="L20" s="121"/>
    </row>
    <row r="21" spans="1:24" ht="15.6" customHeight="1" x14ac:dyDescent="0.25">
      <c r="A21" s="118"/>
      <c r="D21" s="119"/>
      <c r="H21" s="235" t="s">
        <v>351</v>
      </c>
      <c r="I21" s="235"/>
      <c r="J21" s="235"/>
      <c r="K21" s="229">
        <f>K20/($G$18/100)</f>
        <v>3.8289653933391725</v>
      </c>
      <c r="L21" s="121"/>
      <c r="M21" s="112" t="s">
        <v>342</v>
      </c>
      <c r="N21" s="112" t="s">
        <v>343</v>
      </c>
      <c r="O21" s="174">
        <f>J18/K18</f>
        <v>0.12218649517684887</v>
      </c>
      <c r="P21" s="112" t="str">
        <f>M21&amp;P22&amp;N21</f>
        <v>The Ca:P ratio is 0.12. Increase Ca.</v>
      </c>
    </row>
    <row r="22" spans="1:24" ht="15.6" customHeight="1" thickBot="1" x14ac:dyDescent="0.3">
      <c r="A22" s="118"/>
      <c r="D22" s="171" t="s">
        <v>341</v>
      </c>
      <c r="E22" s="215" t="str">
        <f>CONCATENATE(D24,D23)</f>
        <v>Breeding176</v>
      </c>
      <c r="F22" s="215"/>
      <c r="H22" s="141" t="s">
        <v>7</v>
      </c>
      <c r="I22" s="210" t="s">
        <v>6</v>
      </c>
      <c r="J22" s="210" t="s">
        <v>8</v>
      </c>
      <c r="K22" s="224" t="s">
        <v>9</v>
      </c>
      <c r="L22" s="121"/>
      <c r="P22" s="174">
        <f>TRUNC(O21,2)</f>
        <v>0.12</v>
      </c>
    </row>
    <row r="23" spans="1:24" ht="15.6" customHeight="1" x14ac:dyDescent="0.25">
      <c r="A23" s="118"/>
      <c r="B23" s="122" t="s">
        <v>27</v>
      </c>
      <c r="D23" s="169">
        <v>176</v>
      </c>
      <c r="G23" s="142" t="s">
        <v>329</v>
      </c>
      <c r="H23" s="144">
        <f>INDEX(Requirements!$F$5:$J$65,MATCH(Balancer!$E$22,Requirements!$E$5:$E$65,0),MATCH(Balancer!H$22,Requirements!$F$4:$J$4,0))</f>
        <v>0.23320000000000002</v>
      </c>
      <c r="I23" s="143">
        <f>INDEX(Requirements!$F$5:$J$65,MATCH(Balancer!$E$22,Requirements!$E$5:$E$65,0),MATCH(Balancer!I$22,Requirements!$F$4:$J$4,0))</f>
        <v>1.804</v>
      </c>
      <c r="J23" s="145">
        <f>INDEX(Requirements!$F$5:$J$65,MATCH(Balancer!$E$22,Requirements!$E$5:$E$65,0),MATCH(Balancer!J$22,Requirements!$F$4:$J$4,0))</f>
        <v>5.9400000000000008E-3</v>
      </c>
      <c r="K23" s="212">
        <f>INDEX(Requirements!$F$5:$J$65,MATCH(Balancer!$E$22,Requirements!$E$5:$E$65,0),MATCH(Balancer!K$22,Requirements!$F$4:$J$4,0))</f>
        <v>4.8400000000000006E-3</v>
      </c>
      <c r="L23" s="121"/>
      <c r="M23" s="174"/>
      <c r="O23" s="149" t="s">
        <v>1</v>
      </c>
      <c r="P23" s="150">
        <v>44</v>
      </c>
    </row>
    <row r="24" spans="1:24" ht="15.6" customHeight="1" x14ac:dyDescent="0.25">
      <c r="A24" s="118"/>
      <c r="B24" s="122" t="s">
        <v>2</v>
      </c>
      <c r="D24" s="169" t="s">
        <v>11</v>
      </c>
      <c r="E24" s="214"/>
      <c r="G24" s="179" t="s">
        <v>330</v>
      </c>
      <c r="H24" s="146">
        <f>$K$20*(H18/100)</f>
        <v>0.3107874000000001</v>
      </c>
      <c r="I24" s="147">
        <f>$K$20*(I18/100)</f>
        <v>3.0051307000000005</v>
      </c>
      <c r="J24" s="148">
        <f>$K$20*(J18/100)</f>
        <v>1.2958000000000002E-3</v>
      </c>
      <c r="K24" s="213">
        <f>$K$20*(K18/100)</f>
        <v>1.0605100000000001E-2</v>
      </c>
      <c r="L24" s="121"/>
      <c r="O24" s="149" t="s">
        <v>11</v>
      </c>
      <c r="P24" s="152">
        <v>66</v>
      </c>
      <c r="S24" s="174">
        <f>H23/($H$18/100)</f>
        <v>2.5587008997147245</v>
      </c>
      <c r="T24" s="174">
        <f>I23/($I$18/100)</f>
        <v>2.0470457408058826</v>
      </c>
      <c r="U24" s="174">
        <f>J23/($J$18/100)</f>
        <v>15.631578947368425</v>
      </c>
      <c r="V24" s="174">
        <f>K23/($K$18/100)</f>
        <v>1.5562700964630227</v>
      </c>
    </row>
    <row r="25" spans="1:24" ht="15.6" customHeight="1" x14ac:dyDescent="0.25">
      <c r="A25" s="118"/>
      <c r="E25" s="241" t="s">
        <v>353</v>
      </c>
      <c r="F25" s="242"/>
      <c r="G25" s="243"/>
      <c r="H25" s="172">
        <f t="shared" ref="H25:K25" si="15">H24-H23</f>
        <v>7.7587400000000084E-2</v>
      </c>
      <c r="I25" s="151">
        <f t="shared" si="15"/>
        <v>1.2011307000000004</v>
      </c>
      <c r="J25" s="173">
        <f t="shared" si="15"/>
        <v>-4.6442000000000011E-3</v>
      </c>
      <c r="K25" s="218">
        <f t="shared" si="15"/>
        <v>5.7651000000000004E-3</v>
      </c>
      <c r="L25" s="121"/>
      <c r="O25" s="149" t="s">
        <v>12</v>
      </c>
      <c r="P25" s="152">
        <v>88</v>
      </c>
      <c r="S25" s="174">
        <f>MAX(S24:T24)</f>
        <v>2.5587008997147245</v>
      </c>
      <c r="T25" s="112">
        <f>S25/($G$18/100)</f>
        <v>2.8730724917634847</v>
      </c>
    </row>
    <row r="26" spans="1:24" ht="15.6" customHeight="1" x14ac:dyDescent="0.25">
      <c r="A26" s="118"/>
      <c r="E26" s="236" t="str">
        <f>IF(F27&gt;K21,"Reformulate Ration","")</f>
        <v/>
      </c>
      <c r="F26" s="237"/>
      <c r="G26" s="238"/>
      <c r="L26" s="121"/>
      <c r="O26" s="149" t="s">
        <v>10</v>
      </c>
      <c r="P26" s="152">
        <v>110.00000000000001</v>
      </c>
    </row>
    <row r="27" spans="1:24" ht="15.6" customHeight="1" thickBot="1" x14ac:dyDescent="0.3">
      <c r="A27" s="118"/>
      <c r="B27" s="153"/>
      <c r="C27" s="254" t="s">
        <v>352</v>
      </c>
      <c r="D27" s="255"/>
      <c r="E27" s="256"/>
      <c r="F27" s="226">
        <f>T25</f>
        <v>2.8730724917634847</v>
      </c>
      <c r="G27" s="253" t="s">
        <v>346</v>
      </c>
      <c r="H27" s="253"/>
      <c r="I27" s="225">
        <f>F27*($F$18/2000)</f>
        <v>0.17956703073521779</v>
      </c>
      <c r="J27" s="154"/>
      <c r="K27" s="155"/>
      <c r="L27" s="121"/>
      <c r="O27" s="149" t="s">
        <v>13</v>
      </c>
      <c r="P27" s="152">
        <v>132</v>
      </c>
    </row>
    <row r="28" spans="1:24" ht="15.6" customHeight="1" thickBot="1" x14ac:dyDescent="0.3">
      <c r="A28" s="118"/>
      <c r="B28" s="119"/>
      <c r="D28" s="119"/>
      <c r="K28" s="119"/>
      <c r="L28" s="121"/>
      <c r="O28" s="149" t="s">
        <v>14</v>
      </c>
      <c r="P28" s="152">
        <v>154</v>
      </c>
    </row>
    <row r="29" spans="1:24" ht="15.6" customHeight="1" x14ac:dyDescent="0.3">
      <c r="A29" s="118"/>
      <c r="B29" s="139" t="s">
        <v>25</v>
      </c>
      <c r="C29" s="110"/>
      <c r="D29" s="110"/>
      <c r="E29" s="110"/>
      <c r="F29" s="110"/>
      <c r="G29" s="217" t="s">
        <v>5</v>
      </c>
      <c r="H29" s="244" t="s">
        <v>345</v>
      </c>
      <c r="I29" s="244"/>
      <c r="J29" s="244"/>
      <c r="K29" s="216">
        <f>INDEX(Requirements!$F$70:$J$77,MATCH(Balancer!$E$31,Requirements!$E$70:$E$77,0),MATCH(Balancer!G$29,Requirements!$F$69:$J$69,0))</f>
        <v>4.6420000000000003</v>
      </c>
      <c r="L29" s="121"/>
      <c r="O29" s="149" t="s">
        <v>15</v>
      </c>
      <c r="P29" s="156">
        <v>176</v>
      </c>
    </row>
    <row r="30" spans="1:24" ht="15.6" customHeight="1" x14ac:dyDescent="0.3">
      <c r="A30" s="118"/>
      <c r="B30" s="219"/>
      <c r="D30" s="119"/>
      <c r="H30" s="235" t="s">
        <v>351</v>
      </c>
      <c r="I30" s="235"/>
      <c r="J30" s="235"/>
      <c r="K30" s="229">
        <f>K29/($G$18/100)</f>
        <v>5.212333535448809</v>
      </c>
      <c r="L30" s="121"/>
      <c r="O30" s="149" t="s">
        <v>16</v>
      </c>
    </row>
    <row r="31" spans="1:24" ht="15.6" customHeight="1" x14ac:dyDescent="0.25">
      <c r="A31" s="118"/>
      <c r="D31" s="171" t="s">
        <v>341</v>
      </c>
      <c r="E31" s="140" t="str">
        <f>CONCATENATE(D33,D32)</f>
        <v>Prebreeding220</v>
      </c>
      <c r="H31" s="141" t="s">
        <v>7</v>
      </c>
      <c r="I31" s="210" t="s">
        <v>6</v>
      </c>
      <c r="J31" s="210" t="s">
        <v>8</v>
      </c>
      <c r="K31" s="224" t="s">
        <v>9</v>
      </c>
      <c r="L31" s="121"/>
      <c r="O31" s="149" t="s">
        <v>17</v>
      </c>
    </row>
    <row r="32" spans="1:24" ht="15.6" customHeight="1" x14ac:dyDescent="0.25">
      <c r="A32" s="118"/>
      <c r="B32" s="122" t="s">
        <v>27</v>
      </c>
      <c r="D32" s="169">
        <v>220.00000000000003</v>
      </c>
      <c r="G32" s="142" t="s">
        <v>329</v>
      </c>
      <c r="H32" s="144">
        <f>INDEX(Requirements!$F$70:$J$77,MATCH(Balancer!$E$31,Requirements!$E$70:$E$77,0),MATCH(Balancer!H$31,Requirements!$F$69:$J$69,0))</f>
        <v>0.29920000000000002</v>
      </c>
      <c r="I32" s="143">
        <f>INDEX(Requirements!$F$70:$J$77,MATCH(Balancer!$E$31,Requirements!$E$70:$E$77,0),MATCH(Balancer!I$31,Requirements!$F$69:$J$69,0))</f>
        <v>2.4640000000000004</v>
      </c>
      <c r="J32" s="145">
        <f>INDEX(Requirements!$F$70:$J$77,MATCH(Balancer!$E$31,Requirements!$E$70:$E$77,0),MATCH(Balancer!J$31,Requirements!$F$69:$J$69,0))</f>
        <v>7.4800000000000005E-3</v>
      </c>
      <c r="K32" s="212">
        <f>INDEX(Requirements!$F$70:$J$77,MATCH(Balancer!$E$31,Requirements!$E$70:$E$77,0),MATCH(Balancer!K$31,Requirements!$F$69:$J$69,0))</f>
        <v>6.6E-3</v>
      </c>
      <c r="L32" s="121"/>
    </row>
    <row r="33" spans="1:22" ht="15.6" customHeight="1" x14ac:dyDescent="0.25">
      <c r="A33" s="118"/>
      <c r="B33" s="122" t="s">
        <v>2</v>
      </c>
      <c r="D33" s="169" t="s">
        <v>18</v>
      </c>
      <c r="E33" s="214"/>
      <c r="G33" s="179" t="s">
        <v>330</v>
      </c>
      <c r="H33" s="146">
        <f>$K$29*(H$18/100)</f>
        <v>0.42307188000000007</v>
      </c>
      <c r="I33" s="147">
        <f>$K$29*(I$18/100)</f>
        <v>4.0908553400000001</v>
      </c>
      <c r="J33" s="146">
        <f>$K$29*(J$18/100)</f>
        <v>1.76396E-3</v>
      </c>
      <c r="K33" s="220">
        <f>$K$29*(K$18/100)</f>
        <v>1.4436620000000001E-2</v>
      </c>
      <c r="L33" s="121"/>
      <c r="O33" s="157" t="s">
        <v>1</v>
      </c>
      <c r="P33" s="158">
        <v>110.00000000000001</v>
      </c>
      <c r="S33" s="174">
        <f>H32/($H$18/100)</f>
        <v>3.2828615317094578</v>
      </c>
      <c r="T33" s="174">
        <f>I32/($I$18/100)</f>
        <v>2.7959649142714498</v>
      </c>
      <c r="U33" s="174">
        <f>J32/($J$18/100)</f>
        <v>19.684210526315791</v>
      </c>
      <c r="V33" s="174">
        <f>K32/($K$18/100)</f>
        <v>2.122186495176849</v>
      </c>
    </row>
    <row r="34" spans="1:22" ht="15.6" customHeight="1" x14ac:dyDescent="0.25">
      <c r="A34" s="118"/>
      <c r="E34" s="240" t="s">
        <v>353</v>
      </c>
      <c r="F34" s="240"/>
      <c r="G34" s="240"/>
      <c r="H34" s="172">
        <f t="shared" ref="H34:K34" si="16">H33-H32</f>
        <v>0.12387188000000005</v>
      </c>
      <c r="I34" s="151">
        <f t="shared" si="16"/>
        <v>1.6268553399999997</v>
      </c>
      <c r="J34" s="173">
        <f t="shared" si="16"/>
        <v>-5.7160400000000004E-3</v>
      </c>
      <c r="K34" s="218">
        <f t="shared" si="16"/>
        <v>7.8366200000000007E-3</v>
      </c>
      <c r="L34" s="121"/>
      <c r="O34" s="157" t="s">
        <v>18</v>
      </c>
      <c r="P34" s="152">
        <v>165</v>
      </c>
      <c r="S34" s="174">
        <f>MAX(S33:T33)</f>
        <v>3.2828615317094578</v>
      </c>
      <c r="T34" s="112">
        <f>S34/($G$18/100)</f>
        <v>3.68620621584749</v>
      </c>
    </row>
    <row r="35" spans="1:22" ht="15.6" customHeight="1" x14ac:dyDescent="0.25">
      <c r="A35" s="118"/>
      <c r="E35" s="239" t="str">
        <f>IF(F36&gt;K30,"Reformulate Ration","")</f>
        <v/>
      </c>
      <c r="F35" s="239"/>
      <c r="G35" s="239"/>
      <c r="L35" s="121"/>
      <c r="P35" s="152">
        <v>220.00000000000003</v>
      </c>
    </row>
    <row r="36" spans="1:22" ht="15.6" customHeight="1" thickBot="1" x14ac:dyDescent="0.3">
      <c r="A36" s="118"/>
      <c r="B36" s="153"/>
      <c r="C36" s="246" t="s">
        <v>352</v>
      </c>
      <c r="D36" s="247"/>
      <c r="E36" s="248"/>
      <c r="F36" s="230">
        <f>T34</f>
        <v>3.68620621584749</v>
      </c>
      <c r="G36" s="234" t="s">
        <v>346</v>
      </c>
      <c r="H36" s="234"/>
      <c r="I36" s="231">
        <f>F36*($F$18/2000)</f>
        <v>0.23038788849046812</v>
      </c>
      <c r="J36" s="154"/>
      <c r="K36" s="155"/>
      <c r="L36" s="121"/>
      <c r="P36" s="159">
        <v>275</v>
      </c>
    </row>
    <row r="37" spans="1:22" ht="15.6" customHeight="1" thickBot="1" x14ac:dyDescent="0.3">
      <c r="A37" s="118"/>
      <c r="B37" s="119"/>
      <c r="D37" s="119"/>
      <c r="K37" s="119"/>
      <c r="L37" s="121"/>
    </row>
    <row r="38" spans="1:22" ht="15.6" customHeight="1" x14ac:dyDescent="0.3">
      <c r="A38" s="118"/>
      <c r="B38" s="139" t="s">
        <v>26</v>
      </c>
      <c r="C38" s="110"/>
      <c r="D38" s="110"/>
      <c r="E38" s="110"/>
      <c r="F38" s="110"/>
      <c r="G38" s="217" t="s">
        <v>5</v>
      </c>
      <c r="H38" s="245" t="s">
        <v>345</v>
      </c>
      <c r="I38" s="244"/>
      <c r="J38" s="244"/>
      <c r="K38" s="216">
        <f>INDEX(Requirements!$Q$5:$U$47,MATCH(Balancer!$F$40,Requirements!$P$5:$P$47,0),MATCH(Balancer!G38,Requirements!$Q$4:$U$4,0))</f>
        <v>3.0140000000000007</v>
      </c>
      <c r="L38" s="121"/>
      <c r="P38" s="162">
        <v>22</v>
      </c>
      <c r="Q38" s="163">
        <v>0</v>
      </c>
    </row>
    <row r="39" spans="1:22" ht="15.6" customHeight="1" x14ac:dyDescent="0.25">
      <c r="A39" s="118"/>
      <c r="D39" s="119"/>
      <c r="H39" s="235" t="s">
        <v>351</v>
      </c>
      <c r="I39" s="235"/>
      <c r="J39" s="235"/>
      <c r="K39" s="229">
        <f>K38/($G$18/100)</f>
        <v>3.3843113476610753</v>
      </c>
      <c r="L39" s="121"/>
      <c r="P39" s="162">
        <v>33</v>
      </c>
      <c r="Q39" s="164">
        <v>5.5000000000000007E-2</v>
      </c>
    </row>
    <row r="40" spans="1:22" ht="15.6" customHeight="1" x14ac:dyDescent="0.25">
      <c r="A40" s="118"/>
      <c r="B40" s="160" t="s">
        <v>29</v>
      </c>
      <c r="D40" s="171" t="s">
        <v>341</v>
      </c>
      <c r="F40" s="161">
        <f>D41+D42</f>
        <v>77.33</v>
      </c>
      <c r="H40" s="141" t="s">
        <v>7</v>
      </c>
      <c r="I40" s="141" t="s">
        <v>6</v>
      </c>
      <c r="J40" s="141" t="s">
        <v>8</v>
      </c>
      <c r="K40" s="211" t="s">
        <v>9</v>
      </c>
      <c r="L40" s="121"/>
      <c r="P40" s="162">
        <v>44</v>
      </c>
      <c r="Q40" s="164">
        <v>0.22000000000000003</v>
      </c>
    </row>
    <row r="41" spans="1:22" ht="15.6" customHeight="1" x14ac:dyDescent="0.25">
      <c r="A41" s="118"/>
      <c r="B41" s="122" t="s">
        <v>27</v>
      </c>
      <c r="D41" s="169">
        <v>77</v>
      </c>
      <c r="G41" s="142" t="s">
        <v>329</v>
      </c>
      <c r="H41" s="144">
        <f>INDEX(Requirements!$Q$5:$U$47,MATCH(Balancer!$F$40,Requirements!$P$5:$P$47,0),MATCH(Balancer!H40,Requirements!$Q$4:$U$4,0))</f>
        <v>0.32780000000000004</v>
      </c>
      <c r="I41" s="143">
        <f>INDEX(Requirements!$Q$5:$U$47,MATCH(Balancer!$F$40,Requirements!$P$5:$P$47,0),MATCH(Balancer!I40,Requirements!$Q$4:$U$4,0))</f>
        <v>1.4520000000000002</v>
      </c>
      <c r="J41" s="145">
        <f>INDEX(Requirements!$Q$5:$U$47,MATCH(Balancer!$F$40,Requirements!$P$5:$P$47,0),MATCH(Balancer!J40,Requirements!$Q$4:$U$4,0))</f>
        <v>1.342E-2</v>
      </c>
      <c r="K41" s="212">
        <f>INDEX(Requirements!$Q$5:$U$47,MATCH(Balancer!$F$40,Requirements!$P$5:$P$47,0),MATCH(Balancer!K40,Requirements!$Q$4:$U$4,0))</f>
        <v>7.4800000000000005E-3</v>
      </c>
      <c r="L41" s="121"/>
      <c r="P41" s="162">
        <v>55</v>
      </c>
      <c r="Q41" s="164">
        <v>0.33</v>
      </c>
    </row>
    <row r="42" spans="1:22" ht="15.6" customHeight="1" thickBot="1" x14ac:dyDescent="0.3">
      <c r="A42" s="118"/>
      <c r="B42" s="122" t="s">
        <v>28</v>
      </c>
      <c r="D42" s="169">
        <v>0.33</v>
      </c>
      <c r="E42" s="214"/>
      <c r="G42" s="179" t="s">
        <v>330</v>
      </c>
      <c r="H42" s="146">
        <f>$K38*(H$18/100)</f>
        <v>0.27469596000000007</v>
      </c>
      <c r="I42" s="147">
        <f>$K38*(I$18/100)</f>
        <v>2.6561477800000004</v>
      </c>
      <c r="J42" s="148">
        <f>$K38*(J$18/100)</f>
        <v>1.1453200000000002E-3</v>
      </c>
      <c r="K42" s="213">
        <f>$K38*(K$18/100)</f>
        <v>9.3735400000000014E-3</v>
      </c>
      <c r="L42" s="121"/>
      <c r="P42" s="162">
        <v>66</v>
      </c>
      <c r="Q42" s="168">
        <v>0.44000000000000006</v>
      </c>
      <c r="S42" s="174">
        <f>H41/($H$18/100)</f>
        <v>3.596664472240509</v>
      </c>
      <c r="T42" s="174">
        <f>I41/($I$18/100)</f>
        <v>1.6476221816242471</v>
      </c>
      <c r="U42" s="174">
        <f>J41/($J$18/100)</f>
        <v>35.315789473684212</v>
      </c>
      <c r="V42" s="174">
        <f>K41/($K$18/100)</f>
        <v>2.4051446945337625</v>
      </c>
    </row>
    <row r="43" spans="1:22" ht="15.6" customHeight="1" thickTop="1" x14ac:dyDescent="0.25">
      <c r="A43" s="118"/>
      <c r="B43" s="122"/>
      <c r="E43" s="241" t="s">
        <v>344</v>
      </c>
      <c r="F43" s="242"/>
      <c r="G43" s="243"/>
      <c r="H43" s="172">
        <f t="shared" ref="H43:K43" si="17">H42-H41</f>
        <v>-5.3104039999999963E-2</v>
      </c>
      <c r="I43" s="151">
        <f t="shared" si="17"/>
        <v>1.2041477800000002</v>
      </c>
      <c r="J43" s="173">
        <f t="shared" si="17"/>
        <v>-1.227468E-2</v>
      </c>
      <c r="K43" s="218">
        <f t="shared" si="17"/>
        <v>1.8935400000000008E-3</v>
      </c>
      <c r="L43" s="121"/>
      <c r="P43" s="162">
        <v>77</v>
      </c>
      <c r="Q43" s="164">
        <f>IF(D41&gt;34,0.55,"")</f>
        <v>0.55000000000000004</v>
      </c>
      <c r="S43" s="174">
        <f>MAX(S42:T42)</f>
        <v>3.596664472240509</v>
      </c>
      <c r="T43" s="112">
        <f>S43/($G$18/100)</f>
        <v>4.0385641629505589</v>
      </c>
    </row>
    <row r="44" spans="1:22" ht="15.6" customHeight="1" thickBot="1" x14ac:dyDescent="0.3">
      <c r="A44" s="118"/>
      <c r="B44" s="122"/>
      <c r="E44" s="239" t="str">
        <f>IF(F45&gt;K39,"Reformulate Ration","")</f>
        <v>Reformulate Ration</v>
      </c>
      <c r="F44" s="239"/>
      <c r="G44" s="239"/>
      <c r="J44" s="165"/>
      <c r="L44" s="121"/>
      <c r="P44" s="162">
        <v>88</v>
      </c>
      <c r="Q44" s="168">
        <f>IF(D41&gt;56,0.66,"")</f>
        <v>0.66</v>
      </c>
    </row>
    <row r="45" spans="1:22" ht="15.6" customHeight="1" thickTop="1" thickBot="1" x14ac:dyDescent="0.3">
      <c r="A45" s="118"/>
      <c r="B45" s="221"/>
      <c r="C45" s="246" t="s">
        <v>352</v>
      </c>
      <c r="D45" s="247"/>
      <c r="E45" s="248"/>
      <c r="F45" s="230">
        <f>T43</f>
        <v>4.0385641629505589</v>
      </c>
      <c r="G45" s="234" t="s">
        <v>346</v>
      </c>
      <c r="H45" s="234"/>
      <c r="I45" s="231">
        <f>F45*($F$18/2000)</f>
        <v>0.25241026018440993</v>
      </c>
      <c r="J45" s="154"/>
      <c r="K45" s="155"/>
      <c r="L45" s="121"/>
    </row>
    <row r="46" spans="1:22" ht="15.6" customHeight="1" thickBot="1" x14ac:dyDescent="0.3">
      <c r="A46" s="118"/>
      <c r="B46" s="203"/>
      <c r="C46" s="154"/>
      <c r="D46" s="232"/>
      <c r="E46" s="154"/>
      <c r="F46" s="233"/>
      <c r="G46" s="233"/>
      <c r="H46" s="233"/>
      <c r="I46" s="233"/>
      <c r="J46" s="222"/>
      <c r="K46" s="223"/>
      <c r="L46" s="121"/>
    </row>
    <row r="47" spans="1:22" ht="15.6" customHeight="1" x14ac:dyDescent="0.3">
      <c r="A47" s="118"/>
      <c r="B47" s="139" t="s">
        <v>26</v>
      </c>
      <c r="C47" s="110"/>
      <c r="D47" s="227"/>
      <c r="E47" s="110"/>
      <c r="F47" s="110"/>
      <c r="G47" s="217" t="s">
        <v>5</v>
      </c>
      <c r="H47" s="244" t="s">
        <v>345</v>
      </c>
      <c r="I47" s="244"/>
      <c r="J47" s="244"/>
      <c r="K47" s="216">
        <f>INDEX(Requirements!$Q$51:$U$93,MATCH(Balancer!$F$49,Requirements!$P$51:$P$93,0),MATCH(Balancer!G47,Requirements!$Q$50:$U$50,0))</f>
        <v>0.88000000000000012</v>
      </c>
      <c r="L47" s="121"/>
    </row>
    <row r="48" spans="1:22" ht="15.6" customHeight="1" x14ac:dyDescent="0.25">
      <c r="A48" s="118"/>
      <c r="B48" s="122"/>
      <c r="H48" s="235" t="s">
        <v>351</v>
      </c>
      <c r="I48" s="235"/>
      <c r="J48" s="235"/>
      <c r="K48" s="229">
        <f>K47/($G$18/100)</f>
        <v>0.98812010150688323</v>
      </c>
      <c r="L48" s="121"/>
      <c r="P48" s="162">
        <v>33</v>
      </c>
      <c r="Q48" s="164">
        <v>5.5000000000000007E-2</v>
      </c>
    </row>
    <row r="49" spans="1:24" ht="15.6" customHeight="1" x14ac:dyDescent="0.25">
      <c r="A49" s="118"/>
      <c r="B49" s="160" t="s">
        <v>30</v>
      </c>
      <c r="D49" s="171" t="s">
        <v>341</v>
      </c>
      <c r="F49" s="161">
        <f>D50+D51</f>
        <v>22</v>
      </c>
      <c r="G49" s="228"/>
      <c r="H49" s="166" t="s">
        <v>7</v>
      </c>
      <c r="I49" s="166" t="s">
        <v>6</v>
      </c>
      <c r="J49" s="166" t="s">
        <v>8</v>
      </c>
      <c r="K49" s="167" t="s">
        <v>9</v>
      </c>
      <c r="L49" s="121"/>
      <c r="P49" s="162"/>
      <c r="Q49" s="164"/>
      <c r="S49" s="174">
        <f>H50/($H$18/100)</f>
        <v>0.6034671933289445</v>
      </c>
      <c r="T49" s="174">
        <f>I50/($I$18/100)</f>
        <v>0.49927944897704457</v>
      </c>
      <c r="U49" s="174">
        <f>J50/($J$18/100)</f>
        <v>6.3684210526315805</v>
      </c>
      <c r="V49" s="174">
        <f>K50/($K$18/100)</f>
        <v>0.49517684887459806</v>
      </c>
    </row>
    <row r="50" spans="1:24" s="183" customFormat="1" ht="15.6" customHeight="1" x14ac:dyDescent="0.25">
      <c r="A50" s="118"/>
      <c r="B50" s="122" t="s">
        <v>27</v>
      </c>
      <c r="C50" s="119"/>
      <c r="D50" s="169">
        <v>22</v>
      </c>
      <c r="E50" s="119"/>
      <c r="F50" s="119"/>
      <c r="G50" s="142" t="s">
        <v>329</v>
      </c>
      <c r="H50" s="144">
        <f>INDEX(Requirements!$Q$51:$U$93,MATCH(Balancer!$F$49,Requirements!$P$51:$P$93,0),MATCH(Balancer!H49,Requirements!$Q$50:$U$50,0))</f>
        <v>5.5000000000000007E-2</v>
      </c>
      <c r="I50" s="143">
        <f>INDEX(Requirements!$Q$51:$U$93,MATCH(Balancer!$F$49,Requirements!$P$51:$P$93,0),MATCH(Balancer!I49,Requirements!$Q$50:$U$50,0))</f>
        <v>0.44000000000000006</v>
      </c>
      <c r="J50" s="145">
        <f>INDEX(Requirements!$Q$51:$U$93,MATCH(Balancer!$F$49,Requirements!$P$51:$P$93,0),MATCH(Balancer!J49,Requirements!$Q$50:$U$50,0))</f>
        <v>2.4200000000000003E-3</v>
      </c>
      <c r="K50" s="212">
        <f>INDEX(Requirements!$Q$51:$U$93,MATCH(Balancer!$F$49,Requirements!$P$51:$P$93,0),MATCH(Balancer!K49,Requirements!$Q$50:$U$50,0))</f>
        <v>1.5399999999999999E-3</v>
      </c>
      <c r="L50" s="121"/>
      <c r="P50" s="184">
        <v>44</v>
      </c>
      <c r="Q50" s="185">
        <v>0.22000000000000003</v>
      </c>
      <c r="S50" s="174">
        <f>MAX(S49:T49)</f>
        <v>0.6034671933289445</v>
      </c>
      <c r="T50" s="112">
        <f>S50/($G$18/100)</f>
        <v>0.67761143673667101</v>
      </c>
      <c r="U50" s="112"/>
      <c r="V50" s="113"/>
      <c r="W50" s="186"/>
      <c r="X50" s="186"/>
    </row>
    <row r="51" spans="1:24" ht="15.6" customHeight="1" x14ac:dyDescent="0.25">
      <c r="A51" s="118"/>
      <c r="B51" s="122" t="s">
        <v>28</v>
      </c>
      <c r="D51" s="169">
        <v>0</v>
      </c>
      <c r="E51" s="214"/>
      <c r="G51" s="179" t="s">
        <v>330</v>
      </c>
      <c r="H51" s="146">
        <f>$K47*(H$18/100)</f>
        <v>8.0203200000000016E-2</v>
      </c>
      <c r="I51" s="147">
        <f>$K47*(I$18/100)</f>
        <v>0.77551760000000014</v>
      </c>
      <c r="J51" s="148">
        <f>$K47*(J$18/100)</f>
        <v>3.344E-4</v>
      </c>
      <c r="K51" s="213">
        <f>$K47*(K$18/100)</f>
        <v>2.7368000000000002E-3</v>
      </c>
      <c r="L51" s="121"/>
      <c r="P51" s="162">
        <v>55</v>
      </c>
      <c r="Q51" s="164">
        <v>0.33</v>
      </c>
    </row>
    <row r="52" spans="1:24" ht="15.6" customHeight="1" thickBot="1" x14ac:dyDescent="0.3">
      <c r="A52" s="118"/>
      <c r="B52" s="122"/>
      <c r="E52" s="241" t="s">
        <v>344</v>
      </c>
      <c r="F52" s="242"/>
      <c r="G52" s="243"/>
      <c r="H52" s="172">
        <f>H51-H50</f>
        <v>2.5203200000000009E-2</v>
      </c>
      <c r="I52" s="151">
        <f>I51-I50</f>
        <v>0.33551760000000008</v>
      </c>
      <c r="J52" s="173">
        <f>J51-J50</f>
        <v>-2.0856000000000004E-3</v>
      </c>
      <c r="K52" s="218">
        <f>K51-K50</f>
        <v>1.1968000000000003E-3</v>
      </c>
      <c r="L52" s="121"/>
      <c r="P52" s="162">
        <v>66</v>
      </c>
      <c r="Q52" s="168">
        <v>0.44000000000000006</v>
      </c>
    </row>
    <row r="53" spans="1:24" ht="15.6" customHeight="1" thickTop="1" x14ac:dyDescent="0.25">
      <c r="A53" s="118"/>
      <c r="E53" s="239" t="str">
        <f>IF(F54&gt;K48,"Reformulate Ration","")</f>
        <v/>
      </c>
      <c r="F53" s="239"/>
      <c r="G53" s="239"/>
      <c r="J53" s="187"/>
      <c r="L53" s="121"/>
      <c r="P53" s="162">
        <v>77</v>
      </c>
      <c r="Q53" s="164" t="str">
        <f>IF(D50&gt;34,0.55,"")</f>
        <v/>
      </c>
    </row>
    <row r="54" spans="1:24" ht="15.6" customHeight="1" thickBot="1" x14ac:dyDescent="0.3">
      <c r="A54" s="180"/>
      <c r="B54" s="181"/>
      <c r="C54" s="246" t="s">
        <v>352</v>
      </c>
      <c r="D54" s="247"/>
      <c r="E54" s="248"/>
      <c r="F54" s="230">
        <f>T50</f>
        <v>0.67761143673667101</v>
      </c>
      <c r="G54" s="234" t="s">
        <v>346</v>
      </c>
      <c r="H54" s="234"/>
      <c r="I54" s="231">
        <f>F54*($F$18/2000)</f>
        <v>4.2350714796041938E-2</v>
      </c>
      <c r="J54" s="154"/>
      <c r="K54" s="155"/>
      <c r="L54" s="182"/>
      <c r="P54" s="162">
        <v>88</v>
      </c>
      <c r="Q54" s="168" t="str">
        <f>IF(D50&gt;56,0.66,"")</f>
        <v/>
      </c>
    </row>
    <row r="55" spans="1:24" ht="15.6" customHeight="1" thickBot="1" x14ac:dyDescent="0.3">
      <c r="A55" s="153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5"/>
    </row>
    <row r="56" spans="1:24" ht="15.6" hidden="1" customHeight="1" x14ac:dyDescent="0.25">
      <c r="D56" s="119"/>
    </row>
    <row r="57" spans="1:24" ht="15.6" hidden="1" customHeight="1" x14ac:dyDescent="0.25">
      <c r="D57" s="119"/>
    </row>
    <row r="58" spans="1:24" ht="15.6" hidden="1" customHeight="1" x14ac:dyDescent="0.25">
      <c r="D58" s="119"/>
    </row>
    <row r="59" spans="1:24" ht="15.6" hidden="1" customHeight="1" x14ac:dyDescent="0.25">
      <c r="D59" s="119"/>
    </row>
    <row r="60" spans="1:24" ht="15.6" hidden="1" customHeight="1" x14ac:dyDescent="0.25">
      <c r="D60" s="119"/>
    </row>
    <row r="61" spans="1:24" ht="15.6" hidden="1" customHeight="1" x14ac:dyDescent="0.25">
      <c r="D61" s="119"/>
    </row>
    <row r="62" spans="1:24" ht="15.6" hidden="1" customHeight="1" x14ac:dyDescent="0.25">
      <c r="D62" s="119"/>
    </row>
    <row r="63" spans="1:24" ht="15.6" hidden="1" customHeight="1" x14ac:dyDescent="0.25">
      <c r="D63" s="119"/>
    </row>
    <row r="64" spans="1:24" ht="15.6" hidden="1" customHeight="1" x14ac:dyDescent="0.25">
      <c r="D64" s="119"/>
    </row>
    <row r="65" spans="4:4" ht="15.6" hidden="1" customHeight="1" x14ac:dyDescent="0.25">
      <c r="D65" s="119"/>
    </row>
    <row r="66" spans="4:4" ht="15.6" hidden="1" customHeight="1" x14ac:dyDescent="0.25"/>
  </sheetData>
  <sheetProtection selectLockedCells="1"/>
  <mergeCells count="27">
    <mergeCell ref="H20:J20"/>
    <mergeCell ref="H29:J29"/>
    <mergeCell ref="B2:K2"/>
    <mergeCell ref="B3:K3"/>
    <mergeCell ref="B17:D17"/>
    <mergeCell ref="E25:G25"/>
    <mergeCell ref="G27:H27"/>
    <mergeCell ref="C27:E27"/>
    <mergeCell ref="G54:H54"/>
    <mergeCell ref="E34:G34"/>
    <mergeCell ref="E43:G43"/>
    <mergeCell ref="E52:G52"/>
    <mergeCell ref="H47:J47"/>
    <mergeCell ref="H38:J38"/>
    <mergeCell ref="H48:J48"/>
    <mergeCell ref="C36:E36"/>
    <mergeCell ref="C45:E45"/>
    <mergeCell ref="C54:E54"/>
    <mergeCell ref="E53:G53"/>
    <mergeCell ref="G36:H36"/>
    <mergeCell ref="G45:H45"/>
    <mergeCell ref="H21:J21"/>
    <mergeCell ref="H30:J30"/>
    <mergeCell ref="H39:J39"/>
    <mergeCell ref="E26:G26"/>
    <mergeCell ref="E35:G35"/>
    <mergeCell ref="E44:G44"/>
  </mergeCells>
  <conditionalFormatting sqref="H25:K25">
    <cfRule type="colorScale" priority="14">
      <colorScale>
        <cfvo type="num" val="0"/>
        <cfvo type="num" val="0"/>
        <color rgb="FFFF0000"/>
        <color rgb="FF00B050"/>
      </colorScale>
    </cfRule>
  </conditionalFormatting>
  <conditionalFormatting sqref="H34:K34">
    <cfRule type="colorScale" priority="13">
      <colorScale>
        <cfvo type="num" val="0"/>
        <cfvo type="num" val="0"/>
        <color rgb="FFFF0000"/>
        <color rgb="FF00B050"/>
      </colorScale>
    </cfRule>
  </conditionalFormatting>
  <conditionalFormatting sqref="H43:K43 J44">
    <cfRule type="colorScale" priority="12">
      <colorScale>
        <cfvo type="num" val="0"/>
        <cfvo type="num" val="0"/>
        <color rgb="FFFF0000"/>
        <color rgb="FF00B050"/>
      </colorScale>
    </cfRule>
  </conditionalFormatting>
  <conditionalFormatting sqref="H52:K52 J53">
    <cfRule type="colorScale" priority="11">
      <colorScale>
        <cfvo type="num" val="0"/>
        <cfvo type="num" val="0"/>
        <color rgb="FFFF0000"/>
        <color rgb="FF00B050"/>
      </colorScale>
    </cfRule>
  </conditionalFormatting>
  <conditionalFormatting sqref="F27">
    <cfRule type="cellIs" dxfId="9" priority="8" operator="greaterThan">
      <formula>$K21</formula>
    </cfRule>
  </conditionalFormatting>
  <conditionalFormatting sqref="E26">
    <cfRule type="containsText" dxfId="8" priority="7" operator="containsText" text="Reformulate Ration">
      <formula>NOT(ISERROR(SEARCH("Reformulate Ration",E26)))</formula>
    </cfRule>
  </conditionalFormatting>
  <conditionalFormatting sqref="F36">
    <cfRule type="cellIs" dxfId="7" priority="6" operator="greaterThan">
      <formula>$K30</formula>
    </cfRule>
  </conditionalFormatting>
  <conditionalFormatting sqref="E35">
    <cfRule type="containsText" dxfId="6" priority="5" operator="containsText" text="Reformulate Ration">
      <formula>NOT(ISERROR(SEARCH("Reformulate Ration",E35)))</formula>
    </cfRule>
  </conditionalFormatting>
  <conditionalFormatting sqref="F45">
    <cfRule type="cellIs" dxfId="5" priority="4" operator="greaterThan">
      <formula>$K39</formula>
    </cfRule>
  </conditionalFormatting>
  <conditionalFormatting sqref="E44">
    <cfRule type="containsText" dxfId="4" priority="3" operator="containsText" text="Reformulate Ration">
      <formula>NOT(ISERROR(SEARCH("Reformulate Ration",E44)))</formula>
    </cfRule>
  </conditionalFormatting>
  <conditionalFormatting sqref="F54">
    <cfRule type="cellIs" dxfId="3" priority="2" operator="greaterThan">
      <formula>$K48</formula>
    </cfRule>
  </conditionalFormatting>
  <conditionalFormatting sqref="E53">
    <cfRule type="containsText" dxfId="2" priority="1" operator="containsText" text="Reformulate Ration">
      <formula>NOT(ISERROR(SEARCH("Reformulate Ration",E53)))</formula>
    </cfRule>
  </conditionalFormatting>
  <dataValidations count="6">
    <dataValidation type="list" allowBlank="1" showInputMessage="1" showErrorMessage="1" sqref="D24" xr:uid="{00000000-0002-0000-0000-000000000000}">
      <formula1>$O$23:$O$31</formula1>
    </dataValidation>
    <dataValidation type="list" allowBlank="1" showInputMessage="1" showErrorMessage="1" sqref="D23" xr:uid="{00000000-0002-0000-0000-000001000000}">
      <formula1>$P$23:$P$29</formula1>
    </dataValidation>
    <dataValidation type="list" allowBlank="1" showInputMessage="1" showErrorMessage="1" sqref="D32" xr:uid="{00000000-0002-0000-0000-000002000000}">
      <formula1>$P$33:$P$36</formula1>
    </dataValidation>
    <dataValidation type="list" allowBlank="1" showInputMessage="1" showErrorMessage="1" sqref="D33" xr:uid="{00000000-0002-0000-0000-000003000000}">
      <formula1>$O$33:$O$34</formula1>
    </dataValidation>
    <dataValidation type="list" allowBlank="1" showInputMessage="1" showErrorMessage="1" sqref="D41 D50" xr:uid="{00000000-0002-0000-0000-000004000000}">
      <formula1>$P$38:$P$44</formula1>
    </dataValidation>
    <dataValidation type="list" allowBlank="1" showInputMessage="1" showErrorMessage="1" sqref="D42 D51:D52" xr:uid="{00000000-0002-0000-0000-000005000000}">
      <formula1>$Q$38:$Q$44</formula1>
    </dataValidation>
  </dataValidations>
  <printOptions horizontalCentered="1" verticalCentered="1"/>
  <pageMargins left="0.25" right="0.25" top="0.75" bottom="0.75" header="0.3" footer="0.3"/>
  <pageSetup scale="81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" operator="containsText" id="{61FB5BC3-2E51-447B-86D9-5A0A7D6C1470}">
            <xm:f>NOT(ISERROR(SEARCH($M$21,B17)))</xm:f>
            <xm:f>$M$21</xm:f>
            <x14:dxf>
              <font>
                <color theme="0"/>
              </font>
              <fill>
                <patternFill>
                  <fgColor rgb="FFFF0000"/>
                  <bgColor rgb="FFFF0000"/>
                </patternFill>
              </fill>
            </x14:dxf>
          </x14:cfRule>
          <x14:cfRule type="containsText" priority="10" operator="containsText" id="{A6997701-3379-4EF1-AEC7-035E2D2E2993}">
            <xm:f>NOT(ISERROR(SEARCH($M$21,B17)))</xm:f>
            <xm:f>$M$21</xm:f>
            <x14:dxf>
              <fill>
                <patternFill>
                  <fgColor rgb="FFFF0000"/>
                  <bgColor rgb="FFFF0000"/>
                </patternFill>
              </fill>
            </x14:dxf>
          </x14:cfRule>
          <xm:sqref>B17:D17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65537"/>
  <sheetViews>
    <sheetView workbookViewId="0">
      <pane ySplit="2" topLeftCell="A339" activePane="bottomLeft" state="frozen"/>
      <selection pane="bottomLeft" activeCell="D358" sqref="D358"/>
    </sheetView>
  </sheetViews>
  <sheetFormatPr defaultColWidth="0" defaultRowHeight="15.75" zeroHeight="1" x14ac:dyDescent="0.25"/>
  <cols>
    <col min="1" max="1" width="8" style="77" customWidth="1"/>
    <col min="2" max="2" width="24.25" style="83" customWidth="1"/>
    <col min="3" max="7" width="11.25" style="83" customWidth="1"/>
    <col min="8" max="8" width="7.125" style="105" hidden="1" customWidth="1"/>
    <col min="9" max="26" width="0" style="1" hidden="1"/>
    <col min="27" max="16383" width="8.125" style="1" hidden="1"/>
    <col min="16384" max="16384" width="2.75" style="1" hidden="1" customWidth="1"/>
  </cols>
  <sheetData>
    <row r="1" spans="1:8" s="104" customFormat="1" ht="47.25" customHeight="1" x14ac:dyDescent="0.25">
      <c r="A1" s="77" t="s">
        <v>280</v>
      </c>
      <c r="B1" s="78" t="s">
        <v>283</v>
      </c>
      <c r="C1" s="74" t="s">
        <v>324</v>
      </c>
      <c r="D1" s="75" t="s">
        <v>325</v>
      </c>
      <c r="E1" s="76" t="s">
        <v>326</v>
      </c>
      <c r="F1" s="79" t="s">
        <v>327</v>
      </c>
      <c r="G1" s="79" t="s">
        <v>328</v>
      </c>
      <c r="H1" s="80" t="s">
        <v>286</v>
      </c>
    </row>
    <row r="2" spans="1:8" ht="1.7" customHeight="1" x14ac:dyDescent="0.25">
      <c r="A2" s="81">
        <v>0</v>
      </c>
      <c r="B2" s="82"/>
      <c r="H2" s="84"/>
    </row>
    <row r="3" spans="1:8" s="89" customFormat="1" x14ac:dyDescent="0.25">
      <c r="A3" s="85" t="s">
        <v>287</v>
      </c>
      <c r="B3" s="86"/>
      <c r="C3" s="87"/>
      <c r="D3" s="87"/>
      <c r="E3" s="87"/>
      <c r="F3" s="87"/>
      <c r="G3" s="87"/>
      <c r="H3" s="88"/>
    </row>
    <row r="4" spans="1:8" s="89" customFormat="1" x14ac:dyDescent="0.25">
      <c r="A4" s="90">
        <v>1</v>
      </c>
      <c r="B4" s="91" t="s">
        <v>31</v>
      </c>
      <c r="C4" s="92">
        <v>90.978999999999999</v>
      </c>
      <c r="D4" s="87">
        <v>18.47</v>
      </c>
      <c r="E4" s="87">
        <v>56.685000000000002</v>
      </c>
      <c r="F4" s="87">
        <v>1.5169999999999999</v>
      </c>
      <c r="G4" s="87">
        <v>0.24</v>
      </c>
      <c r="H4" s="88" t="e">
        <f>#REF!</f>
        <v>#REF!</v>
      </c>
    </row>
    <row r="5" spans="1:8" s="89" customFormat="1" x14ac:dyDescent="0.25">
      <c r="A5" s="93">
        <v>2</v>
      </c>
      <c r="B5" s="94" t="s">
        <v>32</v>
      </c>
      <c r="C5" s="92">
        <v>88</v>
      </c>
      <c r="D5" s="92">
        <v>20</v>
      </c>
      <c r="E5" s="92">
        <v>63</v>
      </c>
      <c r="F5" s="92">
        <v>1.56</v>
      </c>
      <c r="G5" s="92">
        <v>0.3</v>
      </c>
      <c r="H5" s="88" t="e">
        <f>#REF!</f>
        <v>#REF!</v>
      </c>
    </row>
    <row r="6" spans="1:8" s="89" customFormat="1" x14ac:dyDescent="0.25">
      <c r="A6" s="93">
        <v>3</v>
      </c>
      <c r="B6" s="94" t="s">
        <v>33</v>
      </c>
      <c r="C6" s="92">
        <v>88</v>
      </c>
      <c r="D6" s="92">
        <v>18.3</v>
      </c>
      <c r="E6" s="92">
        <v>58</v>
      </c>
      <c r="F6" s="92">
        <v>1.5</v>
      </c>
      <c r="G6" s="92">
        <v>0.27</v>
      </c>
      <c r="H6" s="88" t="e">
        <f>#REF!</f>
        <v>#REF!</v>
      </c>
    </row>
    <row r="7" spans="1:8" s="89" customFormat="1" x14ac:dyDescent="0.25">
      <c r="A7" s="90">
        <v>4</v>
      </c>
      <c r="B7" s="94" t="s">
        <v>34</v>
      </c>
      <c r="C7" s="92">
        <v>88</v>
      </c>
      <c r="D7" s="92">
        <v>19</v>
      </c>
      <c r="E7" s="92">
        <v>60</v>
      </c>
      <c r="F7" s="92">
        <v>1.89</v>
      </c>
      <c r="G7" s="92">
        <v>0.28999999999999998</v>
      </c>
      <c r="H7" s="88" t="e">
        <f>#REF!</f>
        <v>#REF!</v>
      </c>
    </row>
    <row r="8" spans="1:8" s="89" customFormat="1" x14ac:dyDescent="0.25">
      <c r="A8" s="93">
        <v>5</v>
      </c>
      <c r="B8" s="94" t="s">
        <v>35</v>
      </c>
      <c r="C8" s="92">
        <v>88</v>
      </c>
      <c r="D8" s="92">
        <v>14</v>
      </c>
      <c r="E8" s="92">
        <v>52</v>
      </c>
      <c r="F8" s="92">
        <v>1.52</v>
      </c>
      <c r="G8" s="92">
        <v>0.26</v>
      </c>
      <c r="H8" s="88" t="e">
        <f>#REF!</f>
        <v>#REF!</v>
      </c>
    </row>
    <row r="9" spans="1:8" s="89" customFormat="1" x14ac:dyDescent="0.25">
      <c r="A9" s="93">
        <v>6</v>
      </c>
      <c r="B9" s="91" t="s">
        <v>36</v>
      </c>
      <c r="C9" s="92">
        <v>91.031999999999996</v>
      </c>
      <c r="D9" s="87">
        <v>18.456</v>
      </c>
      <c r="E9" s="87">
        <v>57.332000000000001</v>
      </c>
      <c r="F9" s="87">
        <v>1.4710000000000001</v>
      </c>
      <c r="G9" s="87">
        <v>0.28199999999999997</v>
      </c>
      <c r="H9" s="88" t="e">
        <f>#REF!</f>
        <v>#REF!</v>
      </c>
    </row>
    <row r="10" spans="1:8" s="89" customFormat="1" x14ac:dyDescent="0.25">
      <c r="A10" s="90">
        <v>7</v>
      </c>
      <c r="B10" s="91" t="s">
        <v>43</v>
      </c>
      <c r="C10" s="92">
        <v>91.352000000000004</v>
      </c>
      <c r="D10" s="87">
        <v>9.7669999999999995</v>
      </c>
      <c r="E10" s="87">
        <v>58.887999999999998</v>
      </c>
      <c r="F10" s="87">
        <v>0.36</v>
      </c>
      <c r="G10" s="87">
        <v>0.218</v>
      </c>
      <c r="H10" s="88" t="e">
        <f>#REF!</f>
        <v>#REF!</v>
      </c>
    </row>
    <row r="11" spans="1:8" s="89" customFormat="1" x14ac:dyDescent="0.25">
      <c r="A11" s="93">
        <v>8</v>
      </c>
      <c r="B11" s="94" t="s">
        <v>51</v>
      </c>
      <c r="C11" s="92">
        <v>88</v>
      </c>
      <c r="D11" s="92">
        <v>6</v>
      </c>
      <c r="E11" s="92">
        <v>49</v>
      </c>
      <c r="F11" s="92">
        <v>0.51</v>
      </c>
      <c r="G11" s="92">
        <v>0.24</v>
      </c>
      <c r="H11" s="88" t="e">
        <f>#REF!</f>
        <v>#REF!</v>
      </c>
    </row>
    <row r="12" spans="1:8" s="89" customFormat="1" x14ac:dyDescent="0.25">
      <c r="A12" s="93">
        <v>9</v>
      </c>
      <c r="B12" s="91" t="s">
        <v>52</v>
      </c>
      <c r="C12" s="92">
        <v>93.141999999999996</v>
      </c>
      <c r="D12" s="87">
        <v>10.693</v>
      </c>
      <c r="E12" s="87">
        <v>55.584000000000003</v>
      </c>
      <c r="F12" s="87">
        <v>0.49299999999999999</v>
      </c>
      <c r="G12" s="87">
        <v>0.19700000000000001</v>
      </c>
      <c r="H12" s="88" t="e">
        <f>#REF!</f>
        <v>#REF!</v>
      </c>
    </row>
    <row r="13" spans="1:8" s="89" customFormat="1" x14ac:dyDescent="0.25">
      <c r="A13" s="90">
        <v>10</v>
      </c>
      <c r="B13" s="91" t="s">
        <v>82</v>
      </c>
      <c r="C13" s="92">
        <v>85</v>
      </c>
      <c r="D13" s="92">
        <v>5.9</v>
      </c>
      <c r="E13" s="92">
        <v>50</v>
      </c>
      <c r="F13" s="92">
        <v>0.56999999999999995</v>
      </c>
      <c r="G13" s="92">
        <v>0.1</v>
      </c>
      <c r="H13" s="88" t="e">
        <f>#REF!</f>
        <v>#REF!</v>
      </c>
    </row>
    <row r="14" spans="1:8" s="89" customFormat="1" x14ac:dyDescent="0.25">
      <c r="A14" s="93">
        <v>11</v>
      </c>
      <c r="B14" s="91" t="s">
        <v>86</v>
      </c>
      <c r="C14" s="92">
        <v>87.6</v>
      </c>
      <c r="D14" s="92">
        <v>8.7799999999999994</v>
      </c>
      <c r="E14" s="92">
        <v>50.9</v>
      </c>
      <c r="F14" s="92">
        <v>0.56999999999999995</v>
      </c>
      <c r="G14" s="92">
        <v>0.1</v>
      </c>
      <c r="H14" s="88" t="e">
        <f>#REF!</f>
        <v>#REF!</v>
      </c>
    </row>
    <row r="15" spans="1:8" s="89" customFormat="1" x14ac:dyDescent="0.25">
      <c r="A15" s="93">
        <v>12</v>
      </c>
      <c r="B15" s="91" t="s">
        <v>106</v>
      </c>
      <c r="C15" s="92">
        <v>91.164000000000001</v>
      </c>
      <c r="D15" s="87">
        <v>15.08</v>
      </c>
      <c r="E15" s="87">
        <v>57.360999999999997</v>
      </c>
      <c r="F15" s="87">
        <v>1.159</v>
      </c>
      <c r="G15" s="87">
        <v>0.24</v>
      </c>
      <c r="H15" s="88" t="e">
        <f>#REF!</f>
        <v>#REF!</v>
      </c>
    </row>
    <row r="16" spans="1:8" s="89" customFormat="1" x14ac:dyDescent="0.25">
      <c r="A16" s="90">
        <v>13</v>
      </c>
      <c r="B16" s="91" t="s">
        <v>107</v>
      </c>
      <c r="C16" s="92">
        <v>90.850999999999999</v>
      </c>
      <c r="D16" s="87">
        <v>14.288</v>
      </c>
      <c r="E16" s="87">
        <v>59.735999999999997</v>
      </c>
      <c r="F16" s="87">
        <v>0.93300000000000005</v>
      </c>
      <c r="G16" s="87">
        <v>0.30599999999999999</v>
      </c>
      <c r="H16" s="88" t="e">
        <f>#REF!</f>
        <v>#REF!</v>
      </c>
    </row>
    <row r="17" spans="1:8" s="89" customFormat="1" x14ac:dyDescent="0.25">
      <c r="A17" s="93">
        <v>14</v>
      </c>
      <c r="B17" s="91" t="s">
        <v>147</v>
      </c>
      <c r="C17" s="92">
        <v>91.656000000000006</v>
      </c>
      <c r="D17" s="87">
        <v>12.093999999999999</v>
      </c>
      <c r="E17" s="87">
        <v>55.344000000000001</v>
      </c>
      <c r="F17" s="87">
        <v>0.76300000000000001</v>
      </c>
      <c r="G17" s="87">
        <v>0.217</v>
      </c>
      <c r="H17" s="88" t="e">
        <f>#REF!</f>
        <v>#REF!</v>
      </c>
    </row>
    <row r="18" spans="1:8" s="89" customFormat="1" x14ac:dyDescent="0.25">
      <c r="A18" s="93">
        <v>15</v>
      </c>
      <c r="B18" s="91" t="s">
        <v>148</v>
      </c>
      <c r="C18" s="92">
        <v>92.019000000000005</v>
      </c>
      <c r="D18" s="87">
        <v>10.914</v>
      </c>
      <c r="E18" s="87">
        <v>57.396000000000001</v>
      </c>
      <c r="F18" s="87">
        <v>0.51500000000000001</v>
      </c>
      <c r="G18" s="87">
        <v>0.24</v>
      </c>
      <c r="H18" s="88" t="e">
        <f>#REF!</f>
        <v>#REF!</v>
      </c>
    </row>
    <row r="19" spans="1:8" s="89" customFormat="1" x14ac:dyDescent="0.25">
      <c r="A19" s="90">
        <v>16</v>
      </c>
      <c r="B19" s="91" t="s">
        <v>150</v>
      </c>
      <c r="C19" s="92">
        <v>91.369</v>
      </c>
      <c r="D19" s="87">
        <v>14.302</v>
      </c>
      <c r="E19" s="87">
        <v>58.954000000000001</v>
      </c>
      <c r="F19" s="87">
        <v>0.82199999999999995</v>
      </c>
      <c r="G19" s="87">
        <v>0.29299999999999998</v>
      </c>
      <c r="H19" s="88" t="e">
        <f>#REF!</f>
        <v>#REF!</v>
      </c>
    </row>
    <row r="20" spans="1:8" s="89" customFormat="1" x14ac:dyDescent="0.25">
      <c r="A20" s="93">
        <v>17</v>
      </c>
      <c r="B20" s="91" t="s">
        <v>155</v>
      </c>
      <c r="C20" s="92">
        <v>91.506</v>
      </c>
      <c r="D20" s="87">
        <v>20.292999999999999</v>
      </c>
      <c r="E20" s="87">
        <v>62.524000000000001</v>
      </c>
      <c r="F20" s="87">
        <v>1.397</v>
      </c>
      <c r="G20" s="87">
        <v>0.187</v>
      </c>
      <c r="H20" s="88" t="e">
        <f>#REF!</f>
        <v>#REF!</v>
      </c>
    </row>
    <row r="21" spans="1:8" s="89" customFormat="1" x14ac:dyDescent="0.25">
      <c r="A21" s="93">
        <v>18</v>
      </c>
      <c r="B21" s="91" t="s">
        <v>156</v>
      </c>
      <c r="C21" s="92">
        <v>90.896000000000001</v>
      </c>
      <c r="D21" s="87">
        <v>21.277999999999999</v>
      </c>
      <c r="E21" s="87">
        <v>60.192999999999998</v>
      </c>
      <c r="F21" s="87">
        <v>1.2</v>
      </c>
      <c r="G21" s="87">
        <v>0.27400000000000002</v>
      </c>
      <c r="H21" s="88" t="e">
        <f>#REF!</f>
        <v>#REF!</v>
      </c>
    </row>
    <row r="22" spans="1:8" s="89" customFormat="1" x14ac:dyDescent="0.25">
      <c r="A22" s="90">
        <v>19</v>
      </c>
      <c r="B22" s="91" t="s">
        <v>165</v>
      </c>
      <c r="C22" s="92">
        <v>91.628</v>
      </c>
      <c r="D22" s="87">
        <v>11.343</v>
      </c>
      <c r="E22" s="87">
        <v>53.466999999999999</v>
      </c>
      <c r="F22" s="87">
        <v>0.52100000000000002</v>
      </c>
      <c r="G22" s="87">
        <v>0.24199999999999999</v>
      </c>
      <c r="H22" s="88" t="e">
        <f>#REF!</f>
        <v>#REF!</v>
      </c>
    </row>
    <row r="23" spans="1:8" s="89" customFormat="1" x14ac:dyDescent="0.25">
      <c r="A23" s="93">
        <v>20</v>
      </c>
      <c r="B23" s="91"/>
      <c r="C23" s="92"/>
      <c r="D23" s="87"/>
      <c r="E23" s="87"/>
      <c r="F23" s="87"/>
      <c r="G23" s="87"/>
      <c r="H23" s="88"/>
    </row>
    <row r="24" spans="1:8" s="89" customFormat="1" x14ac:dyDescent="0.25">
      <c r="A24" s="93">
        <v>21</v>
      </c>
      <c r="B24" s="94" t="s">
        <v>169</v>
      </c>
      <c r="C24" s="92">
        <v>90</v>
      </c>
      <c r="D24" s="92">
        <v>3.6</v>
      </c>
      <c r="E24" s="92">
        <v>49</v>
      </c>
      <c r="F24" s="92">
        <v>0.46</v>
      </c>
      <c r="G24" s="92">
        <v>0.11</v>
      </c>
      <c r="H24" s="88" t="e">
        <f>#REF!</f>
        <v>#REF!</v>
      </c>
    </row>
    <row r="25" spans="1:8" s="89" customFormat="1" x14ac:dyDescent="0.25">
      <c r="A25" s="90">
        <v>22</v>
      </c>
      <c r="B25" s="91" t="s">
        <v>172</v>
      </c>
      <c r="C25" s="92">
        <v>90.069000000000003</v>
      </c>
      <c r="D25" s="87">
        <v>10.864000000000001</v>
      </c>
      <c r="E25" s="87">
        <v>54.814</v>
      </c>
      <c r="F25" s="87">
        <v>0.46</v>
      </c>
      <c r="G25" s="87">
        <v>0.18</v>
      </c>
      <c r="H25" s="88" t="e">
        <f>#REF!</f>
        <v>#REF!</v>
      </c>
    </row>
    <row r="26" spans="1:8" s="89" customFormat="1" x14ac:dyDescent="0.25">
      <c r="A26" s="93">
        <v>23</v>
      </c>
      <c r="B26" s="91" t="s">
        <v>173</v>
      </c>
      <c r="C26" s="92">
        <v>91.48</v>
      </c>
      <c r="D26" s="87">
        <v>12.259</v>
      </c>
      <c r="E26" s="87">
        <v>57.292000000000002</v>
      </c>
      <c r="F26" s="87">
        <v>0.69199999999999995</v>
      </c>
      <c r="G26" s="87">
        <v>0.26300000000000001</v>
      </c>
      <c r="H26" s="88" t="e">
        <f>#REF!</f>
        <v>#REF!</v>
      </c>
    </row>
    <row r="27" spans="1:8" s="89" customFormat="1" x14ac:dyDescent="0.25">
      <c r="A27" s="93">
        <v>24</v>
      </c>
      <c r="B27" s="91" t="s">
        <v>175</v>
      </c>
      <c r="C27" s="92">
        <v>90.501000000000005</v>
      </c>
      <c r="D27" s="87">
        <v>17.524000000000001</v>
      </c>
      <c r="E27" s="87">
        <v>58.258000000000003</v>
      </c>
      <c r="F27" s="87">
        <v>1.2070000000000001</v>
      </c>
      <c r="G27" s="87">
        <v>0.28599999999999998</v>
      </c>
      <c r="H27" s="88" t="e">
        <f>#REF!</f>
        <v>#REF!</v>
      </c>
    </row>
    <row r="28" spans="1:8" s="89" customFormat="1" x14ac:dyDescent="0.25">
      <c r="A28" s="90">
        <v>25</v>
      </c>
      <c r="B28" s="91" t="s">
        <v>181</v>
      </c>
      <c r="C28" s="92">
        <v>90.88</v>
      </c>
      <c r="D28" s="87">
        <v>8.5530000000000008</v>
      </c>
      <c r="E28" s="87">
        <v>58.582999999999998</v>
      </c>
      <c r="F28" s="87">
        <v>0.31900000000000001</v>
      </c>
      <c r="G28" s="87">
        <v>0.20499999999999999</v>
      </c>
      <c r="H28" s="88" t="e">
        <f>#REF!</f>
        <v>#REF!</v>
      </c>
    </row>
    <row r="29" spans="1:8" s="89" customFormat="1" x14ac:dyDescent="0.25">
      <c r="A29" s="93">
        <v>26</v>
      </c>
      <c r="B29" s="94" t="s">
        <v>185</v>
      </c>
      <c r="C29" s="92">
        <v>90</v>
      </c>
      <c r="D29" s="92">
        <v>5.8</v>
      </c>
      <c r="E29" s="92">
        <v>51</v>
      </c>
      <c r="F29" s="92">
        <v>0.38</v>
      </c>
      <c r="G29" s="92">
        <v>0.2</v>
      </c>
      <c r="H29" s="88" t="e">
        <f>#REF!</f>
        <v>#REF!</v>
      </c>
    </row>
    <row r="30" spans="1:8" s="89" customFormat="1" x14ac:dyDescent="0.25">
      <c r="A30" s="93">
        <v>27</v>
      </c>
      <c r="B30" s="94" t="s">
        <v>186</v>
      </c>
      <c r="C30" s="92">
        <v>90</v>
      </c>
      <c r="D30" s="92">
        <v>10</v>
      </c>
      <c r="E30" s="92">
        <v>58</v>
      </c>
      <c r="F30" s="92">
        <v>0.38</v>
      </c>
      <c r="G30" s="92">
        <v>0.2</v>
      </c>
      <c r="H30" s="88" t="e">
        <f>#REF!</f>
        <v>#REF!</v>
      </c>
    </row>
    <row r="31" spans="1:8" s="89" customFormat="1" x14ac:dyDescent="0.25">
      <c r="A31" s="90">
        <v>28</v>
      </c>
      <c r="B31" s="91" t="s">
        <v>189</v>
      </c>
      <c r="C31" s="92">
        <v>91.22</v>
      </c>
      <c r="D31" s="87">
        <v>10.686999999999999</v>
      </c>
      <c r="E31" s="87">
        <v>57.396000000000001</v>
      </c>
      <c r="F31" s="87">
        <v>1.3859999999999999</v>
      </c>
      <c r="G31" s="87">
        <v>0.155</v>
      </c>
      <c r="H31" s="88" t="e">
        <f>#REF!</f>
        <v>#REF!</v>
      </c>
    </row>
    <row r="32" spans="1:8" s="89" customFormat="1" x14ac:dyDescent="0.25">
      <c r="A32" s="93">
        <v>29</v>
      </c>
      <c r="B32" s="91" t="s">
        <v>194</v>
      </c>
      <c r="C32" s="92">
        <v>91.403999999999996</v>
      </c>
      <c r="D32" s="87">
        <v>12.73</v>
      </c>
      <c r="E32" s="87">
        <v>57.45</v>
      </c>
      <c r="F32" s="87">
        <v>1.242</v>
      </c>
      <c r="G32" s="87">
        <v>0.21299999999999999</v>
      </c>
      <c r="H32" s="88" t="e">
        <f>#REF!</f>
        <v>#REF!</v>
      </c>
    </row>
    <row r="33" spans="1:8" s="89" customFormat="1" x14ac:dyDescent="0.25">
      <c r="A33" s="93">
        <v>30</v>
      </c>
      <c r="B33" s="91" t="s">
        <v>197</v>
      </c>
      <c r="C33" s="92">
        <v>89.643000000000001</v>
      </c>
      <c r="D33" s="87">
        <v>6.2990000000000004</v>
      </c>
      <c r="E33" s="87">
        <v>60.389000000000003</v>
      </c>
      <c r="F33" s="87">
        <v>0.36699999999999999</v>
      </c>
      <c r="G33" s="87">
        <v>0.13500000000000001</v>
      </c>
      <c r="H33" s="88" t="e">
        <f>#REF!</f>
        <v>#REF!</v>
      </c>
    </row>
    <row r="34" spans="1:8" s="89" customFormat="1" x14ac:dyDescent="0.25">
      <c r="A34" s="90">
        <v>31</v>
      </c>
      <c r="B34" s="94" t="s">
        <v>205</v>
      </c>
      <c r="C34" s="92">
        <v>90</v>
      </c>
      <c r="D34" s="92">
        <v>5.8</v>
      </c>
      <c r="E34" s="92">
        <v>69</v>
      </c>
      <c r="F34" s="92">
        <v>0.43</v>
      </c>
      <c r="G34" s="92">
        <v>0.15</v>
      </c>
      <c r="H34" s="88" t="e">
        <f>#REF!</f>
        <v>#REF!</v>
      </c>
    </row>
    <row r="35" spans="1:8" s="89" customFormat="1" x14ac:dyDescent="0.25">
      <c r="A35" s="93">
        <v>32</v>
      </c>
      <c r="B35" s="91" t="s">
        <v>210</v>
      </c>
      <c r="C35" s="92">
        <v>92.947999999999993</v>
      </c>
      <c r="D35" s="87">
        <v>7.3920000000000003</v>
      </c>
      <c r="E35" s="87">
        <v>55.392000000000003</v>
      </c>
      <c r="F35" s="87">
        <v>0.20799999999999999</v>
      </c>
      <c r="G35" s="87">
        <v>0.215</v>
      </c>
      <c r="H35" s="88" t="e">
        <f>#REF!</f>
        <v>#REF!</v>
      </c>
    </row>
    <row r="36" spans="1:8" s="89" customFormat="1" x14ac:dyDescent="0.25">
      <c r="A36" s="93">
        <v>33</v>
      </c>
      <c r="B36" s="91" t="s">
        <v>217</v>
      </c>
      <c r="C36" s="92">
        <v>91.622</v>
      </c>
      <c r="D36" s="87">
        <v>9.9960000000000004</v>
      </c>
      <c r="E36" s="87">
        <v>58.71</v>
      </c>
      <c r="F36" s="87">
        <v>0.41499999999999998</v>
      </c>
      <c r="G36" s="87">
        <v>0.23</v>
      </c>
      <c r="H36" s="88" t="e">
        <f>#REF!</f>
        <v>#REF!</v>
      </c>
    </row>
    <row r="37" spans="1:8" s="89" customFormat="1" x14ac:dyDescent="0.25">
      <c r="A37" s="90">
        <v>34</v>
      </c>
      <c r="B37" s="91" t="s">
        <v>220</v>
      </c>
      <c r="C37" s="92">
        <v>91.295000000000002</v>
      </c>
      <c r="D37" s="87">
        <v>10.08</v>
      </c>
      <c r="E37" s="87">
        <v>58.598999999999997</v>
      </c>
      <c r="F37" s="87">
        <v>0.39700000000000002</v>
      </c>
      <c r="G37" s="87">
        <v>0.218</v>
      </c>
      <c r="H37" s="88" t="e">
        <f>#REF!</f>
        <v>#REF!</v>
      </c>
    </row>
    <row r="38" spans="1:8" s="89" customFormat="1" x14ac:dyDescent="0.25">
      <c r="A38" s="93">
        <v>35</v>
      </c>
      <c r="B38" s="91" t="s">
        <v>224</v>
      </c>
      <c r="C38" s="92">
        <v>91.44</v>
      </c>
      <c r="D38" s="87">
        <v>9.8209999999999997</v>
      </c>
      <c r="E38" s="87">
        <v>54.884</v>
      </c>
      <c r="F38" s="87">
        <v>0.51500000000000001</v>
      </c>
      <c r="G38" s="87">
        <v>0.218</v>
      </c>
      <c r="H38" s="88" t="e">
        <f>#REF!</f>
        <v>#REF!</v>
      </c>
    </row>
    <row r="39" spans="1:8" s="89" customFormat="1" x14ac:dyDescent="0.25">
      <c r="A39" s="93">
        <v>36</v>
      </c>
      <c r="B39" s="91" t="s">
        <v>227</v>
      </c>
      <c r="C39" s="92">
        <v>92.100999999999999</v>
      </c>
      <c r="D39" s="87">
        <v>10.504</v>
      </c>
      <c r="E39" s="87">
        <v>54.319000000000003</v>
      </c>
      <c r="F39" s="87">
        <v>0.498</v>
      </c>
      <c r="G39" s="87">
        <v>0.23899999999999999</v>
      </c>
      <c r="H39" s="88" t="e">
        <f>#REF!</f>
        <v>#REF!</v>
      </c>
    </row>
    <row r="40" spans="1:8" s="89" customFormat="1" x14ac:dyDescent="0.25">
      <c r="A40" s="90">
        <v>37</v>
      </c>
      <c r="B40" s="91" t="s">
        <v>229</v>
      </c>
      <c r="C40" s="92">
        <v>92.355000000000004</v>
      </c>
      <c r="D40" s="87">
        <v>15.457000000000001</v>
      </c>
      <c r="E40" s="87">
        <v>59.981999999999999</v>
      </c>
      <c r="F40" s="87">
        <v>1.3959999999999999</v>
      </c>
      <c r="G40" s="87">
        <v>0.218</v>
      </c>
      <c r="H40" s="88" t="e">
        <f>#REF!</f>
        <v>#REF!</v>
      </c>
    </row>
    <row r="41" spans="1:8" s="89" customFormat="1" x14ac:dyDescent="0.25">
      <c r="A41" s="93">
        <v>38</v>
      </c>
      <c r="B41" s="91" t="s">
        <v>238</v>
      </c>
      <c r="C41" s="92">
        <v>93.147000000000006</v>
      </c>
      <c r="D41" s="87">
        <v>5.2530000000000001</v>
      </c>
      <c r="E41" s="87">
        <v>48.831000000000003</v>
      </c>
      <c r="F41" s="87">
        <v>0.35199999999999998</v>
      </c>
      <c r="G41" s="87">
        <v>0.112</v>
      </c>
      <c r="H41" s="88" t="e">
        <f>#REF!</f>
        <v>#REF!</v>
      </c>
    </row>
    <row r="42" spans="1:8" s="89" customFormat="1" x14ac:dyDescent="0.25">
      <c r="A42" s="93">
        <v>39</v>
      </c>
      <c r="B42" s="94" t="s">
        <v>241</v>
      </c>
      <c r="C42" s="92">
        <v>91</v>
      </c>
      <c r="D42" s="92">
        <v>4.8</v>
      </c>
      <c r="E42" s="92">
        <v>52</v>
      </c>
      <c r="F42" s="92">
        <v>0.45</v>
      </c>
      <c r="G42" s="92">
        <v>0.2</v>
      </c>
      <c r="H42" s="88" t="e">
        <f>#REF!</f>
        <v>#REF!</v>
      </c>
    </row>
    <row r="43" spans="1:8" s="89" customFormat="1" x14ac:dyDescent="0.25">
      <c r="A43" s="90">
        <v>40</v>
      </c>
      <c r="B43" s="94" t="s">
        <v>242</v>
      </c>
      <c r="C43" s="92">
        <v>91</v>
      </c>
      <c r="D43" s="92">
        <v>8.5</v>
      </c>
      <c r="E43" s="92">
        <v>58</v>
      </c>
      <c r="F43" s="92">
        <v>0.4</v>
      </c>
      <c r="G43" s="92">
        <v>0.26</v>
      </c>
      <c r="H43" s="88" t="e">
        <f>#REF!</f>
        <v>#REF!</v>
      </c>
    </row>
    <row r="44" spans="1:8" s="89" customFormat="1" x14ac:dyDescent="0.25">
      <c r="A44" s="93">
        <v>41</v>
      </c>
      <c r="B44" s="91" t="s">
        <v>243</v>
      </c>
      <c r="C44" s="92">
        <v>92.936000000000007</v>
      </c>
      <c r="D44" s="87">
        <v>8.1590000000000007</v>
      </c>
      <c r="E44" s="87">
        <v>53.896999999999998</v>
      </c>
      <c r="F44" s="87">
        <v>0.46</v>
      </c>
      <c r="G44" s="87">
        <v>0.21</v>
      </c>
      <c r="H44" s="88" t="e">
        <f>#REF!</f>
        <v>#REF!</v>
      </c>
    </row>
    <row r="45" spans="1:8" s="89" customFormat="1" x14ac:dyDescent="0.25">
      <c r="A45" s="93">
        <v>42</v>
      </c>
      <c r="B45" s="91" t="s">
        <v>244</v>
      </c>
      <c r="C45" s="92">
        <v>93.186999999999998</v>
      </c>
      <c r="D45" s="87">
        <v>2.8719999999999999</v>
      </c>
      <c r="E45" s="87">
        <v>48.353999999999999</v>
      </c>
      <c r="F45" s="87">
        <v>0.34699999999999998</v>
      </c>
      <c r="G45" s="87">
        <v>4.2999999999999997E-2</v>
      </c>
      <c r="H45" s="88" t="e">
        <f>#REF!</f>
        <v>#REF!</v>
      </c>
    </row>
    <row r="46" spans="1:8" s="89" customFormat="1" x14ac:dyDescent="0.25">
      <c r="A46" s="90">
        <v>43</v>
      </c>
      <c r="B46" s="91" t="s">
        <v>246</v>
      </c>
      <c r="C46" s="92">
        <v>92.245000000000005</v>
      </c>
      <c r="D46" s="87">
        <v>5.9379999999999997</v>
      </c>
      <c r="E46" s="87">
        <v>49.929000000000002</v>
      </c>
      <c r="F46" s="87">
        <v>0.48</v>
      </c>
      <c r="G46" s="87">
        <v>0.19400000000000001</v>
      </c>
      <c r="H46" s="88" t="e">
        <f>#REF!</f>
        <v>#REF!</v>
      </c>
    </row>
    <row r="47" spans="1:8" s="89" customFormat="1" x14ac:dyDescent="0.25">
      <c r="A47" s="93">
        <v>44</v>
      </c>
      <c r="B47" s="91" t="s">
        <v>248</v>
      </c>
      <c r="C47" s="92">
        <v>89.974999999999994</v>
      </c>
      <c r="D47" s="87">
        <v>7.2160000000000002</v>
      </c>
      <c r="E47" s="87">
        <v>64.444999999999993</v>
      </c>
      <c r="F47" s="87">
        <v>1.81</v>
      </c>
      <c r="G47" s="87">
        <v>0.12</v>
      </c>
      <c r="H47" s="88" t="e">
        <f>#REF!</f>
        <v>#REF!</v>
      </c>
    </row>
    <row r="48" spans="1:8" s="89" customFormat="1" x14ac:dyDescent="0.25">
      <c r="A48" s="93">
        <v>45</v>
      </c>
      <c r="B48" s="91" t="s">
        <v>258</v>
      </c>
      <c r="C48" s="92">
        <v>91.141000000000005</v>
      </c>
      <c r="D48" s="87">
        <v>14.76</v>
      </c>
      <c r="E48" s="87">
        <v>58.420999999999999</v>
      </c>
      <c r="F48" s="87">
        <v>0.54800000000000004</v>
      </c>
      <c r="G48" s="87">
        <v>0.27200000000000002</v>
      </c>
      <c r="H48" s="88" t="e">
        <f>#REF!</f>
        <v>#REF!</v>
      </c>
    </row>
    <row r="49" spans="1:8" s="89" customFormat="1" x14ac:dyDescent="0.25">
      <c r="A49" s="90">
        <v>46</v>
      </c>
      <c r="B49" s="91" t="s">
        <v>259</v>
      </c>
      <c r="C49" s="92">
        <v>91.293999999999997</v>
      </c>
      <c r="D49" s="87">
        <v>11.359</v>
      </c>
      <c r="E49" s="87">
        <v>58.658000000000001</v>
      </c>
      <c r="F49" s="87">
        <v>0.34899999999999998</v>
      </c>
      <c r="G49" s="87">
        <v>0.23</v>
      </c>
      <c r="H49" s="88" t="e">
        <f>#REF!</f>
        <v>#REF!</v>
      </c>
    </row>
    <row r="50" spans="1:8" s="89" customFormat="1" x14ac:dyDescent="0.25">
      <c r="A50" s="93">
        <v>47</v>
      </c>
      <c r="B50" s="91" t="s">
        <v>270</v>
      </c>
      <c r="C50" s="92">
        <v>91.058999999999997</v>
      </c>
      <c r="D50" s="87">
        <v>10.515000000000001</v>
      </c>
      <c r="E50" s="87">
        <v>57.665999999999997</v>
      </c>
      <c r="F50" s="87">
        <v>0.33900000000000002</v>
      </c>
      <c r="G50" s="87">
        <v>0.214</v>
      </c>
      <c r="H50" s="88" t="e">
        <f>#REF!</f>
        <v>#REF!</v>
      </c>
    </row>
    <row r="51" spans="1:8" s="89" customFormat="1" x14ac:dyDescent="0.25">
      <c r="A51" s="93">
        <v>48</v>
      </c>
      <c r="B51" s="94" t="s">
        <v>271</v>
      </c>
      <c r="C51" s="92">
        <v>88</v>
      </c>
      <c r="D51" s="92">
        <v>8.5</v>
      </c>
      <c r="E51" s="92">
        <v>48</v>
      </c>
      <c r="F51" s="92">
        <v>0.15</v>
      </c>
      <c r="G51" s="92">
        <v>0.2</v>
      </c>
      <c r="H51" s="88" t="e">
        <f>#REF!</f>
        <v>#REF!</v>
      </c>
    </row>
    <row r="52" spans="1:8" s="89" customFormat="1" x14ac:dyDescent="0.25">
      <c r="A52" s="90">
        <v>49</v>
      </c>
      <c r="B52" s="94" t="s">
        <v>272</v>
      </c>
      <c r="C52" s="92">
        <v>87</v>
      </c>
      <c r="D52" s="92">
        <v>11.5</v>
      </c>
      <c r="E52" s="92">
        <v>58</v>
      </c>
      <c r="F52" s="92">
        <v>0.15</v>
      </c>
      <c r="G52" s="92">
        <v>0.2</v>
      </c>
      <c r="H52" s="88" t="e">
        <f>#REF!</f>
        <v>#REF!</v>
      </c>
    </row>
    <row r="53" spans="1:8" s="89" customFormat="1" x14ac:dyDescent="0.25">
      <c r="A53" s="93">
        <v>50</v>
      </c>
      <c r="B53" s="94" t="s">
        <v>275</v>
      </c>
      <c r="C53" s="92">
        <v>89</v>
      </c>
      <c r="D53" s="92">
        <v>3.6</v>
      </c>
      <c r="E53" s="92">
        <v>41</v>
      </c>
      <c r="F53" s="92">
        <v>0.18</v>
      </c>
      <c r="G53" s="92">
        <v>0.05</v>
      </c>
      <c r="H53" s="88" t="e">
        <f>#REF!</f>
        <v>#REF!</v>
      </c>
    </row>
    <row r="54" spans="1:8" s="89" customFormat="1" x14ac:dyDescent="0.25">
      <c r="A54" s="90">
        <v>51</v>
      </c>
      <c r="B54" s="94"/>
      <c r="C54" s="92"/>
      <c r="D54" s="92"/>
      <c r="E54" s="92"/>
      <c r="F54" s="92"/>
      <c r="G54" s="92"/>
      <c r="H54" s="88" t="e">
        <f>#REF!</f>
        <v>#REF!</v>
      </c>
    </row>
    <row r="55" spans="1:8" s="89" customFormat="1" x14ac:dyDescent="0.25">
      <c r="A55" s="93">
        <v>52</v>
      </c>
      <c r="B55" s="94"/>
      <c r="C55" s="92"/>
      <c r="D55" s="92"/>
      <c r="E55" s="92"/>
      <c r="F55" s="92"/>
      <c r="G55" s="92"/>
      <c r="H55" s="88" t="e">
        <f>#REF!</f>
        <v>#REF!</v>
      </c>
    </row>
    <row r="56" spans="1:8" s="89" customFormat="1" x14ac:dyDescent="0.25">
      <c r="A56" s="90">
        <v>53</v>
      </c>
      <c r="B56" s="94"/>
      <c r="C56" s="92"/>
      <c r="D56" s="92"/>
      <c r="E56" s="92"/>
      <c r="F56" s="92"/>
      <c r="G56" s="92"/>
      <c r="H56" s="88" t="e">
        <f>#REF!</f>
        <v>#REF!</v>
      </c>
    </row>
    <row r="57" spans="1:8" s="89" customFormat="1" x14ac:dyDescent="0.25">
      <c r="A57" s="93">
        <v>54</v>
      </c>
      <c r="B57" s="94"/>
      <c r="C57" s="92"/>
      <c r="D57" s="92"/>
      <c r="E57" s="92"/>
      <c r="F57" s="92"/>
      <c r="G57" s="92"/>
      <c r="H57" s="88" t="e">
        <f>#REF!</f>
        <v>#REF!</v>
      </c>
    </row>
    <row r="58" spans="1:8" s="89" customFormat="1" x14ac:dyDescent="0.25">
      <c r="A58" s="90">
        <v>55</v>
      </c>
      <c r="B58" s="94"/>
      <c r="C58" s="92"/>
      <c r="D58" s="92"/>
      <c r="E58" s="92"/>
      <c r="F58" s="92"/>
      <c r="G58" s="92"/>
      <c r="H58" s="88" t="e">
        <f>#REF!</f>
        <v>#REF!</v>
      </c>
    </row>
    <row r="59" spans="1:8" s="89" customFormat="1" x14ac:dyDescent="0.25">
      <c r="A59" s="93">
        <v>56</v>
      </c>
      <c r="B59" s="94"/>
      <c r="C59" s="92"/>
      <c r="D59" s="92"/>
      <c r="E59" s="92"/>
      <c r="F59" s="92"/>
      <c r="G59" s="92"/>
      <c r="H59" s="88" t="e">
        <f>#REF!</f>
        <v>#REF!</v>
      </c>
    </row>
    <row r="60" spans="1:8" s="89" customFormat="1" x14ac:dyDescent="0.25">
      <c r="A60" s="90">
        <v>57</v>
      </c>
      <c r="B60" s="94"/>
      <c r="C60" s="92"/>
      <c r="D60" s="92"/>
      <c r="E60" s="92"/>
      <c r="F60" s="92"/>
      <c r="G60" s="92"/>
      <c r="H60" s="88" t="e">
        <f>#REF!</f>
        <v>#REF!</v>
      </c>
    </row>
    <row r="61" spans="1:8" s="89" customFormat="1" x14ac:dyDescent="0.25">
      <c r="A61" s="93">
        <v>58</v>
      </c>
      <c r="B61" s="94"/>
      <c r="C61" s="92"/>
      <c r="D61" s="92"/>
      <c r="E61" s="92"/>
      <c r="F61" s="92"/>
      <c r="G61" s="92"/>
      <c r="H61" s="88" t="e">
        <f>#REF!</f>
        <v>#REF!</v>
      </c>
    </row>
    <row r="62" spans="1:8" s="89" customFormat="1" x14ac:dyDescent="0.25">
      <c r="A62" s="90">
        <v>59</v>
      </c>
      <c r="B62" s="94"/>
      <c r="C62" s="92"/>
      <c r="D62" s="92"/>
      <c r="E62" s="92"/>
      <c r="F62" s="92"/>
      <c r="G62" s="92"/>
      <c r="H62" s="88" t="e">
        <f>#REF!</f>
        <v>#REF!</v>
      </c>
    </row>
    <row r="63" spans="1:8" s="89" customFormat="1" x14ac:dyDescent="0.25">
      <c r="A63" s="93">
        <v>60</v>
      </c>
      <c r="B63" s="94"/>
      <c r="C63" s="92"/>
      <c r="D63" s="92"/>
      <c r="E63" s="92"/>
      <c r="F63" s="92"/>
      <c r="G63" s="92"/>
      <c r="H63" s="88" t="e">
        <f>#REF!</f>
        <v>#REF!</v>
      </c>
    </row>
    <row r="64" spans="1:8" s="89" customFormat="1" x14ac:dyDescent="0.25">
      <c r="A64" s="95" t="s">
        <v>288</v>
      </c>
      <c r="B64" s="91"/>
      <c r="C64" s="91"/>
      <c r="D64" s="87"/>
      <c r="E64" s="87"/>
      <c r="F64" s="87"/>
      <c r="G64" s="87"/>
      <c r="H64" s="88"/>
    </row>
    <row r="65" spans="1:8" s="89" customFormat="1" x14ac:dyDescent="0.25">
      <c r="A65" s="93">
        <v>101</v>
      </c>
      <c r="B65" s="91" t="s">
        <v>123</v>
      </c>
      <c r="C65" s="92">
        <v>42.223999999999997</v>
      </c>
      <c r="D65" s="87">
        <v>20.100000000000001</v>
      </c>
      <c r="E65" s="87">
        <v>65.201999999999998</v>
      </c>
      <c r="F65" s="87">
        <v>1.03</v>
      </c>
      <c r="G65" s="87">
        <v>0.35899999999999999</v>
      </c>
      <c r="H65" s="88" t="e">
        <f>#REF!</f>
        <v>#REF!</v>
      </c>
    </row>
    <row r="66" spans="1:8" s="89" customFormat="1" x14ac:dyDescent="0.25">
      <c r="A66" s="93">
        <v>102</v>
      </c>
      <c r="B66" s="91" t="s">
        <v>124</v>
      </c>
      <c r="C66" s="92">
        <v>11.352</v>
      </c>
      <c r="D66" s="87">
        <v>6.1890000000000001</v>
      </c>
      <c r="E66" s="87">
        <v>0.25800000000000001</v>
      </c>
      <c r="F66" s="87">
        <v>0.11700000000000001</v>
      </c>
      <c r="G66" s="87">
        <v>0.115</v>
      </c>
      <c r="H66" s="88" t="e">
        <f>#REF!</f>
        <v>#REF!</v>
      </c>
    </row>
    <row r="67" spans="1:8" s="89" customFormat="1" x14ac:dyDescent="0.25">
      <c r="A67" s="93">
        <v>103</v>
      </c>
      <c r="B67" s="91" t="s">
        <v>126</v>
      </c>
      <c r="C67" s="92">
        <v>55.537999999999997</v>
      </c>
      <c r="D67" s="87">
        <v>9.7420000000000009</v>
      </c>
      <c r="E67" s="87">
        <v>0.64400000000000002</v>
      </c>
      <c r="F67" s="87">
        <v>0.24</v>
      </c>
      <c r="G67" s="87">
        <v>0.16200000000000001</v>
      </c>
      <c r="H67" s="88" t="e">
        <f>#REF!</f>
        <v>#REF!</v>
      </c>
    </row>
    <row r="68" spans="1:8" s="89" customFormat="1" x14ac:dyDescent="0.25">
      <c r="A68" s="93">
        <v>104</v>
      </c>
      <c r="B68" s="91" t="s">
        <v>128</v>
      </c>
      <c r="C68" s="92">
        <v>64.286000000000001</v>
      </c>
      <c r="D68" s="87">
        <v>12.704000000000001</v>
      </c>
      <c r="E68" s="87">
        <v>64.218000000000004</v>
      </c>
      <c r="F68" s="87">
        <v>0.36499999999999999</v>
      </c>
      <c r="G68" s="87">
        <v>0.28599999999999998</v>
      </c>
      <c r="H68" s="88" t="e">
        <f>#REF!</f>
        <v>#REF!</v>
      </c>
    </row>
    <row r="69" spans="1:8" s="89" customFormat="1" x14ac:dyDescent="0.25">
      <c r="A69" s="93">
        <v>105</v>
      </c>
      <c r="B69" s="91" t="s">
        <v>130</v>
      </c>
      <c r="C69" s="92">
        <v>67.244</v>
      </c>
      <c r="D69" s="87">
        <v>13.246</v>
      </c>
      <c r="E69" s="87">
        <v>62.9</v>
      </c>
      <c r="F69" s="87">
        <v>0.45100000000000001</v>
      </c>
      <c r="G69" s="87">
        <v>0.28899999999999998</v>
      </c>
      <c r="H69" s="88" t="e">
        <f>#REF!</f>
        <v>#REF!</v>
      </c>
    </row>
    <row r="70" spans="1:8" s="89" customFormat="1" x14ac:dyDescent="0.25">
      <c r="A70" s="93">
        <v>106</v>
      </c>
      <c r="B70" s="91" t="s">
        <v>134</v>
      </c>
      <c r="C70" s="92">
        <v>26.645</v>
      </c>
      <c r="D70" s="87">
        <v>6.2939999999999996</v>
      </c>
      <c r="E70" s="87">
        <v>54.073</v>
      </c>
      <c r="F70" s="87">
        <v>0.31</v>
      </c>
      <c r="G70" s="87">
        <v>0.157</v>
      </c>
      <c r="H70" s="88" t="e">
        <f>#REF!</f>
        <v>#REF!</v>
      </c>
    </row>
    <row r="71" spans="1:8" s="89" customFormat="1" x14ac:dyDescent="0.25">
      <c r="A71" s="93">
        <v>107</v>
      </c>
      <c r="B71" s="91" t="s">
        <v>138</v>
      </c>
      <c r="C71" s="92">
        <v>41.231999999999999</v>
      </c>
      <c r="D71" s="87">
        <v>16.669</v>
      </c>
      <c r="E71" s="87">
        <v>62.456000000000003</v>
      </c>
      <c r="F71" s="87">
        <v>0.71099999999999997</v>
      </c>
      <c r="G71" s="87">
        <v>0.35299999999999998</v>
      </c>
      <c r="H71" s="88" t="e">
        <f>#REF!</f>
        <v>#REF!</v>
      </c>
    </row>
    <row r="72" spans="1:8" s="89" customFormat="1" x14ac:dyDescent="0.25">
      <c r="A72" s="93">
        <v>108</v>
      </c>
      <c r="B72" s="91" t="s">
        <v>109</v>
      </c>
      <c r="C72" s="92">
        <v>38.484000000000002</v>
      </c>
      <c r="D72" s="87">
        <v>14.49</v>
      </c>
      <c r="E72" s="87">
        <v>62.231000000000002</v>
      </c>
      <c r="F72" s="87">
        <v>0.438</v>
      </c>
      <c r="G72" s="87">
        <v>0.33500000000000002</v>
      </c>
      <c r="H72" s="88" t="e">
        <f>#REF!</f>
        <v>#REF!</v>
      </c>
    </row>
    <row r="73" spans="1:8" s="89" customFormat="1" x14ac:dyDescent="0.25">
      <c r="A73" s="93">
        <v>109</v>
      </c>
      <c r="B73" s="91" t="s">
        <v>110</v>
      </c>
      <c r="C73" s="92">
        <v>35.402000000000001</v>
      </c>
      <c r="D73" s="87">
        <v>16.634</v>
      </c>
      <c r="E73" s="87">
        <v>59.463999999999999</v>
      </c>
      <c r="F73" s="87">
        <v>0.51</v>
      </c>
      <c r="G73" s="87">
        <v>0.314</v>
      </c>
      <c r="H73" s="88" t="e">
        <f>#REF!</f>
        <v>#REF!</v>
      </c>
    </row>
    <row r="74" spans="1:8" s="89" customFormat="1" x14ac:dyDescent="0.25">
      <c r="A74" s="93">
        <v>110</v>
      </c>
      <c r="B74" s="91" t="s">
        <v>111</v>
      </c>
      <c r="C74" s="92">
        <v>24.33</v>
      </c>
      <c r="D74" s="87">
        <v>19.173999999999999</v>
      </c>
      <c r="E74" s="87">
        <v>67.873000000000005</v>
      </c>
      <c r="F74" s="87">
        <v>1.706</v>
      </c>
      <c r="G74" s="87">
        <v>0.39200000000000002</v>
      </c>
      <c r="H74" s="88" t="e">
        <f>#REF!</f>
        <v>#REF!</v>
      </c>
    </row>
    <row r="75" spans="1:8" s="89" customFormat="1" x14ac:dyDescent="0.25">
      <c r="A75" s="93">
        <v>111</v>
      </c>
      <c r="B75" s="91" t="s">
        <v>112</v>
      </c>
      <c r="C75" s="92">
        <v>44.097999999999999</v>
      </c>
      <c r="D75" s="87">
        <v>12.115</v>
      </c>
      <c r="E75" s="87">
        <v>59.2</v>
      </c>
      <c r="F75" s="87">
        <v>1.24</v>
      </c>
      <c r="G75" s="87">
        <v>0.222</v>
      </c>
      <c r="H75" s="88" t="e">
        <f>#REF!</f>
        <v>#REF!</v>
      </c>
    </row>
    <row r="76" spans="1:8" s="89" customFormat="1" x14ac:dyDescent="0.25">
      <c r="A76" s="93">
        <v>112</v>
      </c>
      <c r="B76" s="91"/>
      <c r="C76" s="92"/>
      <c r="D76" s="87"/>
      <c r="E76" s="87"/>
      <c r="F76" s="87"/>
      <c r="G76" s="87"/>
      <c r="H76" s="88"/>
    </row>
    <row r="77" spans="1:8" s="89" customFormat="1" x14ac:dyDescent="0.25">
      <c r="A77" s="93">
        <v>113</v>
      </c>
      <c r="B77" s="91" t="s">
        <v>113</v>
      </c>
      <c r="C77" s="92">
        <v>37.015000000000001</v>
      </c>
      <c r="D77" s="87">
        <v>7.8280000000000003</v>
      </c>
      <c r="E77" s="87">
        <v>72.012</v>
      </c>
      <c r="F77" s="87">
        <v>0.20699999999999999</v>
      </c>
      <c r="G77" s="87">
        <v>0.221</v>
      </c>
      <c r="H77" s="88" t="e">
        <f>#REF!</f>
        <v>#REF!</v>
      </c>
    </row>
    <row r="78" spans="1:8" s="89" customFormat="1" x14ac:dyDescent="0.25">
      <c r="A78" s="93">
        <v>114</v>
      </c>
      <c r="B78" s="91" t="s">
        <v>114</v>
      </c>
      <c r="C78" s="92">
        <v>38.710999999999999</v>
      </c>
      <c r="D78" s="87">
        <v>6.9610000000000003</v>
      </c>
      <c r="E78" s="87">
        <v>52.942</v>
      </c>
      <c r="F78" s="87">
        <v>0.32900000000000001</v>
      </c>
      <c r="G78" s="87">
        <v>0.159</v>
      </c>
      <c r="H78" s="88" t="e">
        <f>#REF!</f>
        <v>#REF!</v>
      </c>
    </row>
    <row r="79" spans="1:8" s="89" customFormat="1" x14ac:dyDescent="0.25">
      <c r="A79" s="93">
        <v>115</v>
      </c>
      <c r="B79" s="91" t="s">
        <v>115</v>
      </c>
      <c r="C79" s="92">
        <v>45.107999999999997</v>
      </c>
      <c r="D79" s="87">
        <v>15.342000000000001</v>
      </c>
      <c r="E79" s="87">
        <v>60.36</v>
      </c>
      <c r="F79" s="87">
        <v>0.56200000000000006</v>
      </c>
      <c r="G79" s="87">
        <v>0.30499999999999999</v>
      </c>
      <c r="H79" s="88" t="e">
        <f>#REF!</f>
        <v>#REF!</v>
      </c>
    </row>
    <row r="80" spans="1:8" s="89" customFormat="1" x14ac:dyDescent="0.25">
      <c r="A80" s="93">
        <v>116</v>
      </c>
      <c r="B80" s="91" t="s">
        <v>116</v>
      </c>
      <c r="C80" s="92">
        <v>60.627000000000002</v>
      </c>
      <c r="D80" s="87">
        <v>16.350999999999999</v>
      </c>
      <c r="E80" s="87">
        <v>62.610999999999997</v>
      </c>
      <c r="F80" s="87">
        <v>1.851</v>
      </c>
      <c r="G80" s="87">
        <v>0.21</v>
      </c>
      <c r="H80" s="88" t="e">
        <f>#REF!</f>
        <v>#REF!</v>
      </c>
    </row>
    <row r="81" spans="1:8" s="89" customFormat="1" x14ac:dyDescent="0.25">
      <c r="A81" s="93">
        <v>117</v>
      </c>
      <c r="B81" s="91" t="s">
        <v>117</v>
      </c>
      <c r="C81" s="92">
        <v>70.915999999999997</v>
      </c>
      <c r="D81" s="87">
        <v>22.419</v>
      </c>
      <c r="E81" s="87">
        <v>60.881</v>
      </c>
      <c r="F81" s="87">
        <v>1.417</v>
      </c>
      <c r="G81" s="87">
        <v>0.316</v>
      </c>
      <c r="H81" s="88" t="e">
        <f>#REF!</f>
        <v>#REF!</v>
      </c>
    </row>
    <row r="82" spans="1:8" s="89" customFormat="1" x14ac:dyDescent="0.25">
      <c r="A82" s="93">
        <v>118</v>
      </c>
      <c r="B82" s="91" t="s">
        <v>118</v>
      </c>
      <c r="C82" s="92">
        <v>37.801000000000002</v>
      </c>
      <c r="D82" s="87">
        <v>16.292000000000002</v>
      </c>
      <c r="E82" s="87">
        <v>59.774000000000001</v>
      </c>
      <c r="F82" s="87">
        <v>0.47199999999999998</v>
      </c>
      <c r="G82" s="87">
        <v>0.33</v>
      </c>
      <c r="H82" s="88" t="e">
        <f>#REF!</f>
        <v>#REF!</v>
      </c>
    </row>
    <row r="83" spans="1:8" s="89" customFormat="1" x14ac:dyDescent="0.25">
      <c r="A83" s="93">
        <v>119</v>
      </c>
      <c r="B83" s="91"/>
      <c r="C83" s="92"/>
      <c r="D83" s="87"/>
      <c r="E83" s="87"/>
      <c r="F83" s="87"/>
      <c r="G83" s="87"/>
      <c r="H83" s="88"/>
    </row>
    <row r="84" spans="1:8" s="89" customFormat="1" x14ac:dyDescent="0.25">
      <c r="A84" s="93">
        <v>120</v>
      </c>
      <c r="B84" s="91"/>
      <c r="C84" s="92"/>
      <c r="D84" s="87"/>
      <c r="E84" s="87"/>
      <c r="F84" s="87"/>
      <c r="G84" s="87"/>
      <c r="H84" s="88"/>
    </row>
    <row r="85" spans="1:8" s="89" customFormat="1" x14ac:dyDescent="0.25">
      <c r="A85" s="93">
        <v>121</v>
      </c>
      <c r="B85" s="91" t="s">
        <v>119</v>
      </c>
      <c r="C85" s="92">
        <v>47.18</v>
      </c>
      <c r="D85" s="87">
        <v>17.68</v>
      </c>
      <c r="E85" s="87">
        <v>62.468000000000004</v>
      </c>
      <c r="F85" s="87">
        <v>0.77500000000000002</v>
      </c>
      <c r="G85" s="87">
        <v>0.33100000000000002</v>
      </c>
      <c r="H85" s="88" t="e">
        <f>#REF!</f>
        <v>#REF!</v>
      </c>
    </row>
    <row r="86" spans="1:8" s="89" customFormat="1" x14ac:dyDescent="0.25">
      <c r="A86" s="93">
        <v>122</v>
      </c>
      <c r="B86" s="91" t="s">
        <v>120</v>
      </c>
      <c r="C86" s="92">
        <v>41.082999999999998</v>
      </c>
      <c r="D86" s="87">
        <v>20.440999999999999</v>
      </c>
      <c r="E86" s="87">
        <v>61.316000000000003</v>
      </c>
      <c r="F86" s="87">
        <v>1.266</v>
      </c>
      <c r="G86" s="87">
        <v>0.32500000000000001</v>
      </c>
      <c r="H86" s="88" t="e">
        <f>#REF!</f>
        <v>#REF!</v>
      </c>
    </row>
    <row r="87" spans="1:8" s="89" customFormat="1" x14ac:dyDescent="0.25">
      <c r="A87" s="93">
        <v>123</v>
      </c>
      <c r="B87" s="91" t="s">
        <v>121</v>
      </c>
      <c r="C87" s="92">
        <v>38.517000000000003</v>
      </c>
      <c r="D87" s="87">
        <v>17.061</v>
      </c>
      <c r="E87" s="87">
        <v>63.423999999999999</v>
      </c>
      <c r="F87" s="87">
        <v>0.48199999999999998</v>
      </c>
      <c r="G87" s="87">
        <v>0.34599999999999997</v>
      </c>
      <c r="H87" s="88" t="e">
        <f>#REF!</f>
        <v>#REF!</v>
      </c>
    </row>
    <row r="88" spans="1:8" s="89" customFormat="1" x14ac:dyDescent="0.25">
      <c r="A88" s="93">
        <v>124</v>
      </c>
      <c r="B88" s="91" t="s">
        <v>122</v>
      </c>
      <c r="C88" s="92">
        <v>25.718</v>
      </c>
      <c r="D88" s="87">
        <v>19.873000000000001</v>
      </c>
      <c r="E88" s="87">
        <v>60.656999999999996</v>
      </c>
      <c r="F88" s="87">
        <v>1.45</v>
      </c>
      <c r="G88" s="87">
        <v>0.30199999999999999</v>
      </c>
      <c r="H88" s="88" t="e">
        <f>#REF!</f>
        <v>#REF!</v>
      </c>
    </row>
    <row r="89" spans="1:8" s="89" customFormat="1" x14ac:dyDescent="0.25">
      <c r="A89" s="93">
        <v>125</v>
      </c>
      <c r="B89" s="91" t="s">
        <v>125</v>
      </c>
      <c r="C89" s="92">
        <v>35.183</v>
      </c>
      <c r="D89" s="87">
        <v>7.9379999999999997</v>
      </c>
      <c r="E89" s="87">
        <v>71.272000000000006</v>
      </c>
      <c r="F89" s="87">
        <v>0.223</v>
      </c>
      <c r="G89" s="87">
        <v>0.22700000000000001</v>
      </c>
      <c r="H89" s="88" t="e">
        <f>#REF!</f>
        <v>#REF!</v>
      </c>
    </row>
    <row r="90" spans="1:8" s="89" customFormat="1" x14ac:dyDescent="0.25">
      <c r="A90" s="93">
        <v>126</v>
      </c>
      <c r="B90" s="91" t="s">
        <v>127</v>
      </c>
      <c r="C90" s="92">
        <v>41.377000000000002</v>
      </c>
      <c r="D90" s="87">
        <v>20.141999999999999</v>
      </c>
      <c r="E90" s="87">
        <v>66.176000000000002</v>
      </c>
      <c r="F90" s="87">
        <v>0.56000000000000005</v>
      </c>
      <c r="G90" s="87">
        <v>0.39700000000000002</v>
      </c>
      <c r="H90" s="88" t="e">
        <f>#REF!</f>
        <v>#REF!</v>
      </c>
    </row>
    <row r="91" spans="1:8" s="89" customFormat="1" x14ac:dyDescent="0.25">
      <c r="A91" s="93">
        <v>127</v>
      </c>
      <c r="B91" s="91" t="s">
        <v>129</v>
      </c>
      <c r="C91" s="92">
        <v>43.853999999999999</v>
      </c>
      <c r="D91" s="87">
        <v>9.1440000000000001</v>
      </c>
      <c r="E91" s="87">
        <v>61.731000000000002</v>
      </c>
      <c r="F91" s="87">
        <v>0.34599999999999997</v>
      </c>
      <c r="G91" s="87">
        <v>0.218</v>
      </c>
      <c r="H91" s="88" t="e">
        <f>#REF!</f>
        <v>#REF!</v>
      </c>
    </row>
    <row r="92" spans="1:8" s="89" customFormat="1" x14ac:dyDescent="0.25">
      <c r="A92" s="93">
        <v>128</v>
      </c>
      <c r="B92" s="91" t="s">
        <v>131</v>
      </c>
      <c r="C92" s="92">
        <v>74.186999999999998</v>
      </c>
      <c r="D92" s="87">
        <v>19.195</v>
      </c>
      <c r="E92" s="87">
        <v>61.671999999999997</v>
      </c>
      <c r="F92" s="87">
        <v>1.4259999999999999</v>
      </c>
      <c r="G92" s="87">
        <v>0.307</v>
      </c>
      <c r="H92" s="88" t="e">
        <f>#REF!</f>
        <v>#REF!</v>
      </c>
    </row>
    <row r="93" spans="1:8" s="89" customFormat="1" x14ac:dyDescent="0.25">
      <c r="A93" s="93">
        <v>129</v>
      </c>
      <c r="B93" s="91" t="s">
        <v>132</v>
      </c>
      <c r="C93" s="92">
        <v>56.735999999999997</v>
      </c>
      <c r="D93" s="87">
        <v>7.4749999999999996</v>
      </c>
      <c r="E93" s="87">
        <v>48.103999999999999</v>
      </c>
      <c r="F93" s="87">
        <v>0.22600000000000001</v>
      </c>
      <c r="G93" s="87">
        <v>0.14699999999999999</v>
      </c>
      <c r="H93" s="88" t="e">
        <f>#REF!</f>
        <v>#REF!</v>
      </c>
    </row>
    <row r="94" spans="1:8" s="89" customFormat="1" x14ac:dyDescent="0.25">
      <c r="A94" s="93">
        <v>130</v>
      </c>
      <c r="B94" s="91" t="s">
        <v>133</v>
      </c>
      <c r="C94" s="92">
        <v>35.863</v>
      </c>
      <c r="D94" s="87">
        <v>12.305999999999999</v>
      </c>
      <c r="E94" s="87">
        <v>57.908000000000001</v>
      </c>
      <c r="F94" s="87">
        <v>0.47899999999999998</v>
      </c>
      <c r="G94" s="87">
        <v>0.30099999999999999</v>
      </c>
      <c r="H94" s="88" t="e">
        <f>#REF!</f>
        <v>#REF!</v>
      </c>
    </row>
    <row r="95" spans="1:8" s="89" customFormat="1" x14ac:dyDescent="0.25">
      <c r="A95" s="93">
        <v>131</v>
      </c>
      <c r="B95" s="91" t="s">
        <v>135</v>
      </c>
      <c r="C95" s="92">
        <v>38.765999999999998</v>
      </c>
      <c r="D95" s="87">
        <v>3.5649999999999999</v>
      </c>
      <c r="E95" s="87">
        <v>42.537999999999997</v>
      </c>
      <c r="F95" s="87">
        <v>8.8999999999999996E-2</v>
      </c>
      <c r="G95" s="87">
        <v>2.4E-2</v>
      </c>
      <c r="H95" s="88" t="e">
        <f>#REF!</f>
        <v>#REF!</v>
      </c>
    </row>
    <row r="96" spans="1:8" s="89" customFormat="1" x14ac:dyDescent="0.25">
      <c r="A96" s="93">
        <v>132</v>
      </c>
      <c r="B96" s="91" t="s">
        <v>108</v>
      </c>
      <c r="C96" s="92">
        <v>17.54</v>
      </c>
      <c r="D96" s="87">
        <v>13.14</v>
      </c>
      <c r="E96" s="87">
        <v>66.037000000000006</v>
      </c>
      <c r="F96" s="87">
        <v>1.327</v>
      </c>
      <c r="G96" s="87">
        <v>0.28299999999999997</v>
      </c>
      <c r="H96" s="88" t="e">
        <f>#REF!</f>
        <v>#REF!</v>
      </c>
    </row>
    <row r="97" spans="1:8" s="89" customFormat="1" x14ac:dyDescent="0.25">
      <c r="A97" s="93">
        <v>133</v>
      </c>
      <c r="B97" s="91" t="s">
        <v>136</v>
      </c>
      <c r="C97" s="92">
        <v>22.629000000000001</v>
      </c>
      <c r="D97" s="87">
        <v>10.208</v>
      </c>
      <c r="E97" s="87">
        <v>68.581999999999994</v>
      </c>
      <c r="F97" s="87">
        <v>0.23</v>
      </c>
      <c r="G97" s="87">
        <v>0.29799999999999999</v>
      </c>
      <c r="H97" s="88" t="e">
        <f>#REF!</f>
        <v>#REF!</v>
      </c>
    </row>
    <row r="98" spans="1:8" s="89" customFormat="1" x14ac:dyDescent="0.25">
      <c r="A98" s="93">
        <v>134</v>
      </c>
      <c r="B98" s="91" t="s">
        <v>137</v>
      </c>
      <c r="C98" s="92">
        <v>33.904000000000003</v>
      </c>
      <c r="D98" s="87">
        <v>15.106999999999999</v>
      </c>
      <c r="E98" s="87">
        <v>63.442999999999998</v>
      </c>
      <c r="F98" s="87">
        <v>0.38300000000000001</v>
      </c>
      <c r="G98" s="87">
        <v>0.315</v>
      </c>
      <c r="H98" s="88" t="e">
        <f>#REF!</f>
        <v>#REF!</v>
      </c>
    </row>
    <row r="99" spans="1:8" s="89" customFormat="1" x14ac:dyDescent="0.25">
      <c r="A99" s="93">
        <v>135</v>
      </c>
      <c r="B99" s="91" t="s">
        <v>139</v>
      </c>
      <c r="C99" s="92">
        <v>41.320999999999998</v>
      </c>
      <c r="D99" s="87">
        <v>14.808999999999999</v>
      </c>
      <c r="E99" s="87">
        <v>62.593000000000004</v>
      </c>
      <c r="F99" s="87">
        <v>0.40799999999999997</v>
      </c>
      <c r="G99" s="87">
        <v>0.31</v>
      </c>
      <c r="H99" s="88" t="e">
        <f>#REF!</f>
        <v>#REF!</v>
      </c>
    </row>
    <row r="100" spans="1:8" s="89" customFormat="1" x14ac:dyDescent="0.25">
      <c r="A100" s="93">
        <v>136</v>
      </c>
      <c r="B100" s="91" t="s">
        <v>140</v>
      </c>
      <c r="C100" s="92">
        <v>50.091000000000001</v>
      </c>
      <c r="D100" s="87">
        <v>8.9429999999999996</v>
      </c>
      <c r="E100" s="87">
        <v>0</v>
      </c>
      <c r="F100" s="87">
        <v>0.78500000000000003</v>
      </c>
      <c r="G100" s="87">
        <v>0.156</v>
      </c>
      <c r="H100" s="88" t="e">
        <f>#REF!</f>
        <v>#REF!</v>
      </c>
    </row>
    <row r="101" spans="1:8" s="89" customFormat="1" x14ac:dyDescent="0.25">
      <c r="A101" s="93">
        <v>137</v>
      </c>
      <c r="B101" s="91" t="s">
        <v>149</v>
      </c>
      <c r="C101" s="92">
        <v>48.578000000000003</v>
      </c>
      <c r="D101" s="87">
        <v>15.159000000000001</v>
      </c>
      <c r="E101" s="87">
        <v>60.81</v>
      </c>
      <c r="F101" s="87">
        <v>0.54800000000000004</v>
      </c>
      <c r="G101" s="87">
        <v>0.29299999999999998</v>
      </c>
      <c r="H101" s="88" t="e">
        <f>#REF!</f>
        <v>#REF!</v>
      </c>
    </row>
    <row r="102" spans="1:8" s="89" customFormat="1" x14ac:dyDescent="0.25">
      <c r="A102" s="93">
        <v>138</v>
      </c>
      <c r="B102" s="91" t="s">
        <v>157</v>
      </c>
      <c r="C102" s="92">
        <v>55.542999999999999</v>
      </c>
      <c r="D102" s="87">
        <v>26.611999999999998</v>
      </c>
      <c r="E102" s="87">
        <v>68.367000000000004</v>
      </c>
      <c r="F102" s="87">
        <v>1.2410000000000001</v>
      </c>
      <c r="G102" s="87">
        <v>0.36399999999999999</v>
      </c>
      <c r="H102" s="88" t="e">
        <f>#REF!</f>
        <v>#REF!</v>
      </c>
    </row>
    <row r="103" spans="1:8" s="89" customFormat="1" x14ac:dyDescent="0.25">
      <c r="A103" s="93">
        <v>139</v>
      </c>
      <c r="B103" s="91" t="s">
        <v>177</v>
      </c>
      <c r="C103" s="92">
        <v>46.152999999999999</v>
      </c>
      <c r="D103" s="87">
        <v>18.582000000000001</v>
      </c>
      <c r="E103" s="87">
        <v>62.802</v>
      </c>
      <c r="F103" s="87">
        <v>0.59799999999999998</v>
      </c>
      <c r="G103" s="87">
        <v>0.33400000000000002</v>
      </c>
      <c r="H103" s="88" t="e">
        <f>#REF!</f>
        <v>#REF!</v>
      </c>
    </row>
    <row r="104" spans="1:8" s="89" customFormat="1" x14ac:dyDescent="0.25">
      <c r="A104" s="93">
        <v>140</v>
      </c>
      <c r="B104" s="91" t="s">
        <v>178</v>
      </c>
      <c r="C104" s="92">
        <v>50.610999999999997</v>
      </c>
      <c r="D104" s="87">
        <v>23.195</v>
      </c>
      <c r="E104" s="87">
        <v>63.945999999999998</v>
      </c>
      <c r="F104" s="87">
        <v>0.95399999999999996</v>
      </c>
      <c r="G104" s="87">
        <v>0.38</v>
      </c>
      <c r="H104" s="88" t="e">
        <f>#REF!</f>
        <v>#REF!</v>
      </c>
    </row>
    <row r="105" spans="1:8" s="89" customFormat="1" x14ac:dyDescent="0.25">
      <c r="A105" s="93">
        <v>141</v>
      </c>
      <c r="B105" s="91" t="s">
        <v>278</v>
      </c>
      <c r="C105" s="92">
        <v>93.885000000000005</v>
      </c>
      <c r="D105" s="87">
        <v>5.3520000000000003</v>
      </c>
      <c r="E105" s="87">
        <v>0</v>
      </c>
      <c r="F105" s="87">
        <v>0.89500000000000002</v>
      </c>
      <c r="G105" s="87">
        <v>0.09</v>
      </c>
      <c r="H105" s="88" t="e">
        <f>#REF!</f>
        <v>#REF!</v>
      </c>
    </row>
    <row r="106" spans="1:8" s="89" customFormat="1" x14ac:dyDescent="0.25">
      <c r="A106" s="93">
        <v>142</v>
      </c>
      <c r="B106" s="91" t="s">
        <v>103</v>
      </c>
      <c r="C106" s="91">
        <v>12.89</v>
      </c>
      <c r="D106" s="87">
        <v>18.41</v>
      </c>
      <c r="E106" s="87">
        <v>69.56</v>
      </c>
      <c r="F106" s="87">
        <v>0.28000000000000003</v>
      </c>
      <c r="G106" s="87">
        <v>0.53</v>
      </c>
      <c r="H106" s="88" t="e">
        <f>#REF!</f>
        <v>#REF!</v>
      </c>
    </row>
    <row r="107" spans="1:8" s="89" customFormat="1" x14ac:dyDescent="0.25">
      <c r="A107" s="93">
        <v>143</v>
      </c>
      <c r="B107" s="91" t="s">
        <v>104</v>
      </c>
      <c r="C107" s="91">
        <v>24.25</v>
      </c>
      <c r="D107" s="87">
        <v>17.893999999999998</v>
      </c>
      <c r="E107" s="87">
        <v>82.7</v>
      </c>
      <c r="F107" s="87">
        <v>0.4</v>
      </c>
      <c r="G107" s="87">
        <v>0.4</v>
      </c>
      <c r="H107" s="88" t="e">
        <f>#REF!</f>
        <v>#REF!</v>
      </c>
    </row>
    <row r="108" spans="1:8" s="89" customFormat="1" x14ac:dyDescent="0.25">
      <c r="A108" s="93">
        <v>144</v>
      </c>
      <c r="B108" s="91" t="s">
        <v>105</v>
      </c>
      <c r="C108" s="91">
        <v>11.8</v>
      </c>
      <c r="D108" s="87">
        <v>23.5</v>
      </c>
      <c r="E108" s="87">
        <v>68</v>
      </c>
      <c r="F108" s="87">
        <v>0.4</v>
      </c>
      <c r="G108" s="87">
        <v>0.4</v>
      </c>
      <c r="H108" s="88" t="e">
        <f>#REF!</f>
        <v>#REF!</v>
      </c>
    </row>
    <row r="109" spans="1:8" s="89" customFormat="1" x14ac:dyDescent="0.25">
      <c r="A109" s="93">
        <v>145</v>
      </c>
      <c r="B109" s="91"/>
      <c r="C109" s="91"/>
      <c r="D109" s="87"/>
      <c r="E109" s="87"/>
      <c r="F109" s="87"/>
      <c r="G109" s="87"/>
      <c r="H109" s="88" t="e">
        <f>#REF!</f>
        <v>#REF!</v>
      </c>
    </row>
    <row r="110" spans="1:8" s="89" customFormat="1" x14ac:dyDescent="0.25">
      <c r="A110" s="93">
        <v>146</v>
      </c>
      <c r="B110" s="91"/>
      <c r="C110" s="91"/>
      <c r="D110" s="87"/>
      <c r="E110" s="87"/>
      <c r="F110" s="87"/>
      <c r="G110" s="87"/>
      <c r="H110" s="88" t="e">
        <f>#REF!</f>
        <v>#REF!</v>
      </c>
    </row>
    <row r="111" spans="1:8" s="89" customFormat="1" x14ac:dyDescent="0.25">
      <c r="A111" s="93">
        <v>147</v>
      </c>
      <c r="B111" s="91"/>
      <c r="C111" s="91"/>
      <c r="D111" s="87"/>
      <c r="E111" s="87"/>
      <c r="F111" s="87"/>
      <c r="G111" s="87"/>
      <c r="H111" s="88" t="e">
        <f>#REF!</f>
        <v>#REF!</v>
      </c>
    </row>
    <row r="112" spans="1:8" s="89" customFormat="1" x14ac:dyDescent="0.25">
      <c r="A112" s="93">
        <v>148</v>
      </c>
      <c r="B112" s="91"/>
      <c r="C112" s="91"/>
      <c r="D112" s="87"/>
      <c r="E112" s="87"/>
      <c r="F112" s="87"/>
      <c r="G112" s="87"/>
      <c r="H112" s="88" t="e">
        <f>#REF!</f>
        <v>#REF!</v>
      </c>
    </row>
    <row r="113" spans="1:8" s="89" customFormat="1" x14ac:dyDescent="0.25">
      <c r="A113" s="93">
        <v>149</v>
      </c>
      <c r="B113" s="91"/>
      <c r="C113" s="91"/>
      <c r="D113" s="87"/>
      <c r="E113" s="87"/>
      <c r="F113" s="87"/>
      <c r="G113" s="87"/>
      <c r="H113" s="88" t="e">
        <f>#REF!</f>
        <v>#REF!</v>
      </c>
    </row>
    <row r="114" spans="1:8" s="89" customFormat="1" x14ac:dyDescent="0.25">
      <c r="A114" s="93">
        <v>150</v>
      </c>
      <c r="B114" s="91"/>
      <c r="C114" s="91"/>
      <c r="D114" s="87"/>
      <c r="E114" s="87"/>
      <c r="F114" s="87"/>
      <c r="G114" s="87"/>
      <c r="H114" s="88" t="e">
        <f>#REF!</f>
        <v>#REF!</v>
      </c>
    </row>
    <row r="115" spans="1:8" s="89" customFormat="1" x14ac:dyDescent="0.25">
      <c r="A115" s="93">
        <v>151</v>
      </c>
      <c r="B115" s="91"/>
      <c r="C115" s="91"/>
      <c r="D115" s="87"/>
      <c r="E115" s="87"/>
      <c r="F115" s="87"/>
      <c r="G115" s="87"/>
      <c r="H115" s="88" t="e">
        <f>#REF!</f>
        <v>#REF!</v>
      </c>
    </row>
    <row r="116" spans="1:8" s="89" customFormat="1" x14ac:dyDescent="0.25">
      <c r="A116" s="95" t="s">
        <v>289</v>
      </c>
      <c r="B116" s="91"/>
      <c r="C116" s="91"/>
      <c r="D116" s="87"/>
      <c r="E116" s="87"/>
      <c r="F116" s="87"/>
      <c r="G116" s="87"/>
      <c r="H116" s="88"/>
    </row>
    <row r="117" spans="1:8" s="89" customFormat="1" x14ac:dyDescent="0.25">
      <c r="A117" s="93">
        <v>201</v>
      </c>
      <c r="B117" s="91" t="s">
        <v>45</v>
      </c>
      <c r="C117" s="92">
        <v>37.587000000000003</v>
      </c>
      <c r="D117" s="87">
        <v>12.292</v>
      </c>
      <c r="E117" s="87">
        <v>61.46</v>
      </c>
      <c r="F117" s="87">
        <v>0.44600000000000001</v>
      </c>
      <c r="G117" s="87">
        <v>0.30399999999999999</v>
      </c>
      <c r="H117" s="88" t="e">
        <f>#REF!</f>
        <v>#REF!</v>
      </c>
    </row>
    <row r="118" spans="1:8" s="89" customFormat="1" x14ac:dyDescent="0.25">
      <c r="A118" s="93">
        <v>202</v>
      </c>
      <c r="B118" s="91" t="s">
        <v>53</v>
      </c>
      <c r="C118" s="92">
        <v>39.345999999999997</v>
      </c>
      <c r="D118" s="87">
        <v>13.441000000000001</v>
      </c>
      <c r="E118" s="87">
        <v>56.485999999999997</v>
      </c>
      <c r="F118" s="87">
        <v>0.52600000000000002</v>
      </c>
      <c r="G118" s="87">
        <v>0.28799999999999998</v>
      </c>
      <c r="H118" s="88" t="e">
        <f>#REF!</f>
        <v>#REF!</v>
      </c>
    </row>
    <row r="119" spans="1:8" s="89" customFormat="1" x14ac:dyDescent="0.25">
      <c r="A119" s="93">
        <v>203</v>
      </c>
      <c r="B119" s="91" t="s">
        <v>79</v>
      </c>
      <c r="C119" s="92">
        <v>46.978000000000002</v>
      </c>
      <c r="D119" s="87">
        <v>8.8480000000000008</v>
      </c>
      <c r="E119" s="87">
        <v>66.135000000000005</v>
      </c>
      <c r="F119" s="87">
        <v>0.45600000000000002</v>
      </c>
      <c r="G119" s="87">
        <v>0.29399999999999998</v>
      </c>
      <c r="H119" s="88" t="e">
        <f>#REF!</f>
        <v>#REF!</v>
      </c>
    </row>
    <row r="120" spans="1:8" s="89" customFormat="1" x14ac:dyDescent="0.25">
      <c r="A120" s="93">
        <v>204</v>
      </c>
      <c r="B120" s="91" t="s">
        <v>80</v>
      </c>
      <c r="C120" s="92">
        <v>33.734999999999999</v>
      </c>
      <c r="D120" s="87">
        <v>8.2490000000000006</v>
      </c>
      <c r="E120" s="87">
        <v>70.599999999999994</v>
      </c>
      <c r="F120" s="87">
        <v>0.247</v>
      </c>
      <c r="G120" s="87">
        <v>0.23499999999999999</v>
      </c>
      <c r="H120" s="88" t="e">
        <f>#REF!</f>
        <v>#REF!</v>
      </c>
    </row>
    <row r="121" spans="1:8" s="89" customFormat="1" x14ac:dyDescent="0.25">
      <c r="A121" s="93">
        <v>205</v>
      </c>
      <c r="B121" s="91" t="s">
        <v>83</v>
      </c>
      <c r="C121" s="92">
        <v>67.974000000000004</v>
      </c>
      <c r="D121" s="87">
        <v>6.0590000000000002</v>
      </c>
      <c r="E121" s="87">
        <v>49.945</v>
      </c>
      <c r="F121" s="87">
        <v>0.90200000000000002</v>
      </c>
      <c r="G121" s="87">
        <v>0.16400000000000001</v>
      </c>
      <c r="H121" s="88" t="e">
        <f>#REF!</f>
        <v>#REF!</v>
      </c>
    </row>
    <row r="122" spans="1:8" s="89" customFormat="1" x14ac:dyDescent="0.25">
      <c r="A122" s="93">
        <v>206</v>
      </c>
      <c r="B122" s="91" t="s">
        <v>151</v>
      </c>
      <c r="C122" s="92">
        <v>39.100999999999999</v>
      </c>
      <c r="D122" s="87">
        <v>15.173</v>
      </c>
      <c r="E122" s="87">
        <v>60.4</v>
      </c>
      <c r="F122" s="87">
        <v>0.64300000000000002</v>
      </c>
      <c r="G122" s="87">
        <v>0.32900000000000001</v>
      </c>
      <c r="H122" s="88" t="e">
        <f>#REF!</f>
        <v>#REF!</v>
      </c>
    </row>
    <row r="123" spans="1:8" s="89" customFormat="1" x14ac:dyDescent="0.25">
      <c r="A123" s="93">
        <v>207</v>
      </c>
      <c r="B123" s="91" t="s">
        <v>158</v>
      </c>
      <c r="C123" s="92">
        <v>40.279000000000003</v>
      </c>
      <c r="D123" s="87">
        <v>21.388999999999999</v>
      </c>
      <c r="E123" s="87">
        <v>59.744999999999997</v>
      </c>
      <c r="F123" s="87">
        <v>1.4259999999999999</v>
      </c>
      <c r="G123" s="87">
        <v>0.33400000000000002</v>
      </c>
      <c r="H123" s="88" t="e">
        <f>#REF!</f>
        <v>#REF!</v>
      </c>
    </row>
    <row r="124" spans="1:8" s="89" customFormat="1" x14ac:dyDescent="0.25">
      <c r="A124" s="93">
        <v>208</v>
      </c>
      <c r="B124" s="91" t="s">
        <v>166</v>
      </c>
      <c r="C124" s="92">
        <v>38.279000000000003</v>
      </c>
      <c r="D124" s="87">
        <v>12.56</v>
      </c>
      <c r="E124" s="87">
        <v>54.773000000000003</v>
      </c>
      <c r="F124" s="87">
        <v>0.54400000000000004</v>
      </c>
      <c r="G124" s="87">
        <v>0.32900000000000001</v>
      </c>
      <c r="H124" s="88" t="e">
        <f>#REF!</f>
        <v>#REF!</v>
      </c>
    </row>
    <row r="125" spans="1:8" s="89" customFormat="1" x14ac:dyDescent="0.25">
      <c r="A125" s="93">
        <v>209</v>
      </c>
      <c r="B125" s="91" t="s">
        <v>168</v>
      </c>
      <c r="C125" s="92">
        <v>38.006</v>
      </c>
      <c r="D125" s="87">
        <v>12.134</v>
      </c>
      <c r="E125" s="87">
        <v>56.994999999999997</v>
      </c>
      <c r="F125" s="87">
        <v>0.84299999999999997</v>
      </c>
      <c r="G125" s="87">
        <v>0.32400000000000001</v>
      </c>
      <c r="H125" s="88" t="e">
        <f>#REF!</f>
        <v>#REF!</v>
      </c>
    </row>
    <row r="126" spans="1:8" s="89" customFormat="1" x14ac:dyDescent="0.25">
      <c r="A126" s="93">
        <v>210</v>
      </c>
      <c r="B126" s="91" t="s">
        <v>171</v>
      </c>
      <c r="C126" s="92">
        <v>30.672000000000001</v>
      </c>
      <c r="D126" s="87">
        <v>11.936</v>
      </c>
      <c r="E126" s="87">
        <v>57.889000000000003</v>
      </c>
      <c r="F126" s="87">
        <v>0.72199999999999998</v>
      </c>
      <c r="G126" s="87">
        <v>0.27600000000000002</v>
      </c>
      <c r="H126" s="88" t="e">
        <f>#REF!</f>
        <v>#REF!</v>
      </c>
    </row>
    <row r="127" spans="1:8" s="89" customFormat="1" x14ac:dyDescent="0.25">
      <c r="A127" s="93">
        <v>211</v>
      </c>
      <c r="B127" s="91" t="s">
        <v>174</v>
      </c>
      <c r="C127" s="92">
        <v>38.738999999999997</v>
      </c>
      <c r="D127" s="87">
        <v>15.782</v>
      </c>
      <c r="E127" s="87">
        <v>59.563000000000002</v>
      </c>
      <c r="F127" s="87">
        <v>0.84599999999999997</v>
      </c>
      <c r="G127" s="87">
        <v>0.32</v>
      </c>
      <c r="H127" s="88" t="e">
        <f>#REF!</f>
        <v>#REF!</v>
      </c>
    </row>
    <row r="128" spans="1:8" s="89" customFormat="1" x14ac:dyDescent="0.25">
      <c r="A128" s="93">
        <v>212</v>
      </c>
      <c r="B128" s="91" t="s">
        <v>176</v>
      </c>
      <c r="C128" s="92">
        <v>38.79</v>
      </c>
      <c r="D128" s="87">
        <v>19.483000000000001</v>
      </c>
      <c r="E128" s="87">
        <v>59.676000000000002</v>
      </c>
      <c r="F128" s="87">
        <v>1.2490000000000001</v>
      </c>
      <c r="G128" s="87">
        <v>0.33300000000000002</v>
      </c>
      <c r="H128" s="88" t="e">
        <f>#REF!</f>
        <v>#REF!</v>
      </c>
    </row>
    <row r="129" spans="1:8" s="89" customFormat="1" x14ac:dyDescent="0.25">
      <c r="A129" s="93">
        <v>213</v>
      </c>
      <c r="B129" s="91" t="s">
        <v>183</v>
      </c>
      <c r="C129" s="92">
        <v>35.488</v>
      </c>
      <c r="D129" s="87">
        <v>13.022</v>
      </c>
      <c r="E129" s="87">
        <v>59.585999999999999</v>
      </c>
      <c r="F129" s="87">
        <v>0.52400000000000002</v>
      </c>
      <c r="G129" s="87">
        <v>0.32700000000000001</v>
      </c>
      <c r="H129" s="88" t="e">
        <f>#REF!</f>
        <v>#REF!</v>
      </c>
    </row>
    <row r="130" spans="1:8" s="89" customFormat="1" x14ac:dyDescent="0.25">
      <c r="A130" s="93">
        <v>214</v>
      </c>
      <c r="B130" s="91" t="s">
        <v>192</v>
      </c>
      <c r="C130" s="92">
        <v>41.128999999999998</v>
      </c>
      <c r="D130" s="87">
        <v>15.05</v>
      </c>
      <c r="E130" s="87">
        <v>57.170999999999999</v>
      </c>
      <c r="F130" s="87">
        <v>1.2490000000000001</v>
      </c>
      <c r="G130" s="87">
        <v>0.26</v>
      </c>
      <c r="H130" s="88" t="e">
        <f>#REF!</f>
        <v>#REF!</v>
      </c>
    </row>
    <row r="131" spans="1:8" s="89" customFormat="1" x14ac:dyDescent="0.25">
      <c r="A131" s="93">
        <v>215</v>
      </c>
      <c r="B131" s="91" t="s">
        <v>195</v>
      </c>
      <c r="C131" s="92">
        <v>34.625999999999998</v>
      </c>
      <c r="D131" s="87">
        <v>16.652000000000001</v>
      </c>
      <c r="E131" s="87">
        <v>60.192999999999998</v>
      </c>
      <c r="F131" s="87">
        <v>1.032</v>
      </c>
      <c r="G131" s="87">
        <v>0.32500000000000001</v>
      </c>
      <c r="H131" s="88" t="e">
        <f>#REF!</f>
        <v>#REF!</v>
      </c>
    </row>
    <row r="132" spans="1:8" s="89" customFormat="1" x14ac:dyDescent="0.25">
      <c r="A132" s="93">
        <v>216</v>
      </c>
      <c r="B132" s="91" t="s">
        <v>197</v>
      </c>
      <c r="C132" s="92">
        <v>37.792999999999999</v>
      </c>
      <c r="D132" s="87">
        <v>8.0679999999999996</v>
      </c>
      <c r="E132" s="87">
        <v>59.417999999999999</v>
      </c>
      <c r="F132" s="87">
        <v>0.46800000000000003</v>
      </c>
      <c r="G132" s="87">
        <v>0.17100000000000001</v>
      </c>
      <c r="H132" s="88" t="e">
        <f>#REF!</f>
        <v>#REF!</v>
      </c>
    </row>
    <row r="133" spans="1:8" s="89" customFormat="1" x14ac:dyDescent="0.25">
      <c r="A133" s="93">
        <v>217</v>
      </c>
      <c r="B133" s="91" t="s">
        <v>206</v>
      </c>
      <c r="C133" s="92">
        <v>33.331000000000003</v>
      </c>
      <c r="D133" s="87">
        <v>8.2409999999999997</v>
      </c>
      <c r="E133" s="87">
        <v>71.262</v>
      </c>
      <c r="F133" s="87">
        <v>0.23400000000000001</v>
      </c>
      <c r="G133" s="87">
        <v>0.23599999999999999</v>
      </c>
      <c r="H133" s="88" t="e">
        <f>#REF!</f>
        <v>#REF!</v>
      </c>
    </row>
    <row r="134" spans="1:8" s="89" customFormat="1" x14ac:dyDescent="0.25">
      <c r="A134" s="93">
        <v>218</v>
      </c>
      <c r="B134" s="91" t="s">
        <v>214</v>
      </c>
      <c r="C134" s="92">
        <v>61.988999999999997</v>
      </c>
      <c r="D134" s="87">
        <v>7.1020000000000003</v>
      </c>
      <c r="E134" s="87">
        <v>55.29</v>
      </c>
      <c r="F134" s="87">
        <v>0.24399999999999999</v>
      </c>
      <c r="G134" s="87">
        <v>0.214</v>
      </c>
      <c r="H134" s="88" t="e">
        <f>#REF!</f>
        <v>#REF!</v>
      </c>
    </row>
    <row r="135" spans="1:8" s="89" customFormat="1" x14ac:dyDescent="0.25">
      <c r="A135" s="93">
        <v>219</v>
      </c>
      <c r="B135" s="91" t="s">
        <v>218</v>
      </c>
      <c r="C135" s="92">
        <v>39.395000000000003</v>
      </c>
      <c r="D135" s="87">
        <v>14.972</v>
      </c>
      <c r="E135" s="87">
        <v>61.284999999999997</v>
      </c>
      <c r="F135" s="87">
        <v>0.53300000000000003</v>
      </c>
      <c r="G135" s="87">
        <v>0.35</v>
      </c>
      <c r="H135" s="88" t="e">
        <f>#REF!</f>
        <v>#REF!</v>
      </c>
    </row>
    <row r="136" spans="1:8" s="89" customFormat="1" x14ac:dyDescent="0.25">
      <c r="A136" s="93">
        <v>220</v>
      </c>
      <c r="B136" s="91" t="s">
        <v>221</v>
      </c>
      <c r="C136" s="92">
        <v>37.65</v>
      </c>
      <c r="D136" s="87">
        <v>13.331</v>
      </c>
      <c r="E136" s="87">
        <v>60.578000000000003</v>
      </c>
      <c r="F136" s="87">
        <v>0.54100000000000004</v>
      </c>
      <c r="G136" s="87">
        <v>0.32</v>
      </c>
      <c r="H136" s="88" t="e">
        <f>#REF!</f>
        <v>#REF!</v>
      </c>
    </row>
    <row r="137" spans="1:8" s="89" customFormat="1" x14ac:dyDescent="0.25">
      <c r="A137" s="93">
        <v>221</v>
      </c>
      <c r="B137" s="91" t="s">
        <v>225</v>
      </c>
      <c r="C137" s="92">
        <v>36.133000000000003</v>
      </c>
      <c r="D137" s="87">
        <v>9.5779999999999994</v>
      </c>
      <c r="E137" s="87">
        <v>58.262</v>
      </c>
      <c r="F137" s="87">
        <v>0.47699999999999998</v>
      </c>
      <c r="G137" s="87">
        <v>0.24199999999999999</v>
      </c>
      <c r="H137" s="88" t="e">
        <f>#REF!</f>
        <v>#REF!</v>
      </c>
    </row>
    <row r="138" spans="1:8" s="89" customFormat="1" x14ac:dyDescent="0.25">
      <c r="A138" s="93">
        <v>222</v>
      </c>
      <c r="B138" s="94" t="s">
        <v>225</v>
      </c>
      <c r="C138" s="92">
        <v>26</v>
      </c>
      <c r="D138" s="92">
        <v>6.8</v>
      </c>
      <c r="E138" s="92">
        <v>61.3</v>
      </c>
      <c r="F138" s="92">
        <v>0.35</v>
      </c>
      <c r="G138" s="92">
        <v>0.21</v>
      </c>
      <c r="H138" s="88" t="e">
        <f>#REF!</f>
        <v>#REF!</v>
      </c>
    </row>
    <row r="139" spans="1:8" s="89" customFormat="1" x14ac:dyDescent="0.25">
      <c r="A139" s="93">
        <v>223</v>
      </c>
      <c r="B139" s="91" t="s">
        <v>226</v>
      </c>
      <c r="C139" s="92">
        <v>30.545999999999999</v>
      </c>
      <c r="D139" s="87">
        <v>11.786</v>
      </c>
      <c r="E139" s="87">
        <v>57.509</v>
      </c>
      <c r="F139" s="87">
        <v>0.56699999999999995</v>
      </c>
      <c r="G139" s="87">
        <v>0.28299999999999997</v>
      </c>
      <c r="H139" s="88" t="e">
        <f>#REF!</f>
        <v>#REF!</v>
      </c>
    </row>
    <row r="140" spans="1:8" s="89" customFormat="1" x14ac:dyDescent="0.25">
      <c r="A140" s="93">
        <v>224</v>
      </c>
      <c r="B140" s="91" t="s">
        <v>233</v>
      </c>
      <c r="C140" s="92">
        <v>56.128999999999998</v>
      </c>
      <c r="D140" s="87">
        <v>16.303000000000001</v>
      </c>
      <c r="E140" s="87">
        <v>57.246000000000002</v>
      </c>
      <c r="F140" s="87">
        <v>1.357</v>
      </c>
      <c r="G140" s="87">
        <v>0.30099999999999999</v>
      </c>
      <c r="H140" s="88" t="e">
        <f>#REF!</f>
        <v>#REF!</v>
      </c>
    </row>
    <row r="141" spans="1:8" s="89" customFormat="1" x14ac:dyDescent="0.25">
      <c r="A141" s="93">
        <v>225</v>
      </c>
      <c r="B141" s="91" t="s">
        <v>239</v>
      </c>
      <c r="C141" s="92">
        <v>59.874000000000002</v>
      </c>
      <c r="D141" s="87">
        <v>7.8440000000000003</v>
      </c>
      <c r="E141" s="87">
        <v>51.378999999999998</v>
      </c>
      <c r="F141" s="87">
        <v>0.53800000000000003</v>
      </c>
      <c r="G141" s="87">
        <v>0.19700000000000001</v>
      </c>
      <c r="H141" s="88" t="e">
        <f>#REF!</f>
        <v>#REF!</v>
      </c>
    </row>
    <row r="142" spans="1:8" s="89" customFormat="1" x14ac:dyDescent="0.25">
      <c r="A142" s="93">
        <v>226</v>
      </c>
      <c r="B142" s="91" t="s">
        <v>240</v>
      </c>
      <c r="C142" s="92">
        <v>32.411000000000001</v>
      </c>
      <c r="D142" s="87">
        <v>12.278</v>
      </c>
      <c r="E142" s="87">
        <v>55.073999999999998</v>
      </c>
      <c r="F142" s="87">
        <v>0.54900000000000004</v>
      </c>
      <c r="G142" s="87">
        <v>0.30299999999999999</v>
      </c>
      <c r="H142" s="88" t="e">
        <f>#REF!</f>
        <v>#REF!</v>
      </c>
    </row>
    <row r="143" spans="1:8" s="89" customFormat="1" x14ac:dyDescent="0.25">
      <c r="A143" s="93">
        <v>227</v>
      </c>
      <c r="B143" s="91" t="s">
        <v>245</v>
      </c>
      <c r="C143" s="92">
        <v>68.031000000000006</v>
      </c>
      <c r="D143" s="87">
        <v>3.851</v>
      </c>
      <c r="E143" s="87">
        <v>42.368000000000002</v>
      </c>
      <c r="F143" s="87">
        <v>0.35399999999999998</v>
      </c>
      <c r="G143" s="87">
        <v>6.2E-2</v>
      </c>
      <c r="H143" s="88" t="e">
        <f>#REF!</f>
        <v>#REF!</v>
      </c>
    </row>
    <row r="144" spans="1:8" s="89" customFormat="1" x14ac:dyDescent="0.25">
      <c r="A144" s="93">
        <v>228</v>
      </c>
      <c r="B144" s="91" t="s">
        <v>247</v>
      </c>
      <c r="C144" s="92">
        <v>54.343000000000004</v>
      </c>
      <c r="D144" s="87">
        <v>6.0090000000000003</v>
      </c>
      <c r="E144" s="87">
        <v>52.331000000000003</v>
      </c>
      <c r="F144" s="87">
        <v>0.36099999999999999</v>
      </c>
      <c r="G144" s="87">
        <v>0.11799999999999999</v>
      </c>
      <c r="H144" s="88" t="e">
        <f>#REF!</f>
        <v>#REF!</v>
      </c>
    </row>
    <row r="145" spans="1:8" s="89" customFormat="1" x14ac:dyDescent="0.25">
      <c r="A145" s="93">
        <v>229</v>
      </c>
      <c r="B145" s="91" t="s">
        <v>251</v>
      </c>
      <c r="C145" s="92">
        <v>26.817</v>
      </c>
      <c r="D145" s="87">
        <v>11.026999999999999</v>
      </c>
      <c r="E145" s="87">
        <v>69.763999999999996</v>
      </c>
      <c r="F145" s="87">
        <v>1.419</v>
      </c>
      <c r="G145" s="87">
        <v>0.32800000000000001</v>
      </c>
      <c r="H145" s="88" t="e">
        <f>#REF!</f>
        <v>#REF!</v>
      </c>
    </row>
    <row r="146" spans="1:8" s="89" customFormat="1" x14ac:dyDescent="0.25">
      <c r="A146" s="93">
        <v>230</v>
      </c>
      <c r="B146" s="91" t="s">
        <v>252</v>
      </c>
      <c r="C146" s="92">
        <v>23.018999999999998</v>
      </c>
      <c r="D146" s="87">
        <v>10.079000000000001</v>
      </c>
      <c r="E146" s="87">
        <v>66.861000000000004</v>
      </c>
      <c r="F146" s="87">
        <v>0.21199999999999999</v>
      </c>
      <c r="G146" s="87">
        <v>0.26900000000000002</v>
      </c>
      <c r="H146" s="88" t="e">
        <f>#REF!</f>
        <v>#REF!</v>
      </c>
    </row>
    <row r="147" spans="1:8" s="89" customFormat="1" x14ac:dyDescent="0.25">
      <c r="A147" s="93">
        <v>231</v>
      </c>
      <c r="B147" s="94" t="s">
        <v>254</v>
      </c>
      <c r="C147" s="92">
        <v>32</v>
      </c>
      <c r="D147" s="92">
        <v>11.4</v>
      </c>
      <c r="E147" s="92">
        <v>68.2</v>
      </c>
      <c r="F147" s="92">
        <v>0.51</v>
      </c>
      <c r="G147" s="92">
        <v>0.24</v>
      </c>
      <c r="H147" s="88" t="e">
        <f>#REF!</f>
        <v>#REF!</v>
      </c>
    </row>
    <row r="148" spans="1:8" s="89" customFormat="1" x14ac:dyDescent="0.25">
      <c r="A148" s="93">
        <v>232</v>
      </c>
      <c r="B148" s="91" t="s">
        <v>260</v>
      </c>
      <c r="C148" s="92">
        <v>33.890999999999998</v>
      </c>
      <c r="D148" s="87">
        <v>14.244999999999999</v>
      </c>
      <c r="E148" s="87">
        <v>59.720999999999997</v>
      </c>
      <c r="F148" s="87">
        <v>0.495</v>
      </c>
      <c r="G148" s="87">
        <v>0.34300000000000003</v>
      </c>
      <c r="H148" s="88" t="e">
        <f>#REF!</f>
        <v>#REF!</v>
      </c>
    </row>
    <row r="149" spans="1:8" s="89" customFormat="1" x14ac:dyDescent="0.25">
      <c r="A149" s="93">
        <v>233</v>
      </c>
      <c r="B149" s="91" t="s">
        <v>262</v>
      </c>
      <c r="C149" s="92">
        <v>34.337000000000003</v>
      </c>
      <c r="D149" s="87">
        <v>16.474</v>
      </c>
      <c r="E149" s="87">
        <v>60.069000000000003</v>
      </c>
      <c r="F149" s="87">
        <v>0.77500000000000002</v>
      </c>
      <c r="G149" s="87">
        <v>0.35499999999999998</v>
      </c>
      <c r="H149" s="88" t="e">
        <f>#REF!</f>
        <v>#REF!</v>
      </c>
    </row>
    <row r="150" spans="1:8" s="89" customFormat="1" x14ac:dyDescent="0.25">
      <c r="A150" s="93">
        <v>234</v>
      </c>
      <c r="B150" s="91" t="s">
        <v>274</v>
      </c>
      <c r="C150" s="92">
        <v>34.356000000000002</v>
      </c>
      <c r="D150" s="87">
        <v>12.707000000000001</v>
      </c>
      <c r="E150" s="87">
        <v>59.78</v>
      </c>
      <c r="F150" s="87">
        <v>0.41</v>
      </c>
      <c r="G150" s="87">
        <v>0.33900000000000002</v>
      </c>
      <c r="H150" s="88" t="e">
        <f>#REF!</f>
        <v>#REF!</v>
      </c>
    </row>
    <row r="151" spans="1:8" s="89" customFormat="1" x14ac:dyDescent="0.25">
      <c r="A151" s="93">
        <v>235</v>
      </c>
      <c r="B151" s="91"/>
      <c r="C151" s="91"/>
      <c r="D151" s="87"/>
      <c r="E151" s="87"/>
      <c r="F151" s="87"/>
      <c r="G151" s="87"/>
      <c r="H151" s="88" t="e">
        <f>#REF!</f>
        <v>#REF!</v>
      </c>
    </row>
    <row r="152" spans="1:8" s="89" customFormat="1" x14ac:dyDescent="0.25">
      <c r="A152" s="93">
        <v>236</v>
      </c>
      <c r="B152" s="91"/>
      <c r="C152" s="91"/>
      <c r="D152" s="87"/>
      <c r="E152" s="87"/>
      <c r="F152" s="87"/>
      <c r="G152" s="87"/>
      <c r="H152" s="88" t="e">
        <f>#REF!</f>
        <v>#REF!</v>
      </c>
    </row>
    <row r="153" spans="1:8" s="89" customFormat="1" x14ac:dyDescent="0.25">
      <c r="A153" s="93">
        <v>237</v>
      </c>
      <c r="B153" s="91"/>
      <c r="C153" s="91"/>
      <c r="D153" s="87"/>
      <c r="E153" s="87"/>
      <c r="F153" s="87"/>
      <c r="G153" s="87"/>
      <c r="H153" s="88" t="e">
        <f>#REF!</f>
        <v>#REF!</v>
      </c>
    </row>
    <row r="154" spans="1:8" s="89" customFormat="1" x14ac:dyDescent="0.25">
      <c r="A154" s="93">
        <v>238</v>
      </c>
      <c r="B154" s="91"/>
      <c r="C154" s="91"/>
      <c r="D154" s="87"/>
      <c r="E154" s="87"/>
      <c r="F154" s="87"/>
      <c r="G154" s="87"/>
      <c r="H154" s="88" t="e">
        <f>#REF!</f>
        <v>#REF!</v>
      </c>
    </row>
    <row r="155" spans="1:8" s="89" customFormat="1" x14ac:dyDescent="0.25">
      <c r="A155" s="93">
        <v>239</v>
      </c>
      <c r="B155" s="91"/>
      <c r="C155" s="91"/>
      <c r="D155" s="87"/>
      <c r="E155" s="87"/>
      <c r="F155" s="87"/>
      <c r="G155" s="87"/>
      <c r="H155" s="88" t="e">
        <f>#REF!</f>
        <v>#REF!</v>
      </c>
    </row>
    <row r="156" spans="1:8" s="89" customFormat="1" x14ac:dyDescent="0.25">
      <c r="A156" s="93">
        <v>240</v>
      </c>
      <c r="B156" s="91"/>
      <c r="C156" s="91"/>
      <c r="D156" s="87"/>
      <c r="E156" s="87"/>
      <c r="F156" s="87"/>
      <c r="G156" s="87"/>
      <c r="H156" s="88" t="e">
        <f>#REF!</f>
        <v>#REF!</v>
      </c>
    </row>
    <row r="157" spans="1:8" s="89" customFormat="1" x14ac:dyDescent="0.25">
      <c r="A157" s="93">
        <v>241</v>
      </c>
      <c r="B157" s="91"/>
      <c r="C157" s="91"/>
      <c r="D157" s="87"/>
      <c r="E157" s="87"/>
      <c r="F157" s="87"/>
      <c r="G157" s="87"/>
      <c r="H157" s="88" t="e">
        <f>#REF!</f>
        <v>#REF!</v>
      </c>
    </row>
    <row r="158" spans="1:8" s="89" customFormat="1" x14ac:dyDescent="0.25">
      <c r="A158" s="93">
        <v>242</v>
      </c>
      <c r="B158" s="91"/>
      <c r="C158" s="91"/>
      <c r="D158" s="87"/>
      <c r="E158" s="87"/>
      <c r="F158" s="87"/>
      <c r="G158" s="87"/>
      <c r="H158" s="88" t="e">
        <f>#REF!</f>
        <v>#REF!</v>
      </c>
    </row>
    <row r="159" spans="1:8" s="89" customFormat="1" x14ac:dyDescent="0.25">
      <c r="A159" s="93">
        <v>243</v>
      </c>
      <c r="B159" s="91"/>
      <c r="C159" s="91"/>
      <c r="D159" s="87"/>
      <c r="E159" s="87"/>
      <c r="F159" s="87"/>
      <c r="G159" s="87"/>
      <c r="H159" s="88" t="e">
        <f>#REF!</f>
        <v>#REF!</v>
      </c>
    </row>
    <row r="160" spans="1:8" s="89" customFormat="1" x14ac:dyDescent="0.25">
      <c r="A160" s="93">
        <v>244</v>
      </c>
      <c r="B160" s="91"/>
      <c r="C160" s="91"/>
      <c r="D160" s="87"/>
      <c r="E160" s="87"/>
      <c r="F160" s="87"/>
      <c r="G160" s="87"/>
      <c r="H160" s="88" t="e">
        <f>#REF!</f>
        <v>#REF!</v>
      </c>
    </row>
    <row r="161" spans="1:8" s="89" customFormat="1" x14ac:dyDescent="0.25">
      <c r="A161" s="95" t="s">
        <v>290</v>
      </c>
      <c r="B161" s="91"/>
      <c r="C161" s="91"/>
      <c r="D161" s="87"/>
      <c r="E161" s="87"/>
      <c r="F161" s="87"/>
      <c r="G161" s="87"/>
      <c r="H161" s="88"/>
    </row>
    <row r="162" spans="1:8" s="89" customFormat="1" x14ac:dyDescent="0.25">
      <c r="A162" s="93">
        <v>301</v>
      </c>
      <c r="B162" s="91" t="s">
        <v>39</v>
      </c>
      <c r="C162" s="92">
        <v>91.765000000000001</v>
      </c>
      <c r="D162" s="87">
        <v>72.468000000000004</v>
      </c>
      <c r="E162" s="87">
        <v>79.417000000000002</v>
      </c>
      <c r="F162" s="87">
        <v>3.5129999999999999</v>
      </c>
      <c r="G162" s="87">
        <v>1.667</v>
      </c>
      <c r="H162" s="88" t="e">
        <f>#REF!</f>
        <v>#REF!</v>
      </c>
    </row>
    <row r="163" spans="1:8" s="89" customFormat="1" x14ac:dyDescent="0.25">
      <c r="A163" s="93">
        <v>302</v>
      </c>
      <c r="B163" s="91" t="s">
        <v>40</v>
      </c>
      <c r="C163" s="92">
        <v>33.130000000000003</v>
      </c>
      <c r="D163" s="87">
        <v>55.987000000000002</v>
      </c>
      <c r="E163" s="87">
        <v>103.345</v>
      </c>
      <c r="F163" s="87">
        <v>1.9390000000000001</v>
      </c>
      <c r="G163" s="87">
        <v>1.3069999999999999</v>
      </c>
      <c r="H163" s="88" t="e">
        <f>#REF!</f>
        <v>#REF!</v>
      </c>
    </row>
    <row r="164" spans="1:8" s="89" customFormat="1" x14ac:dyDescent="0.25">
      <c r="A164" s="93">
        <v>303</v>
      </c>
      <c r="B164" s="91" t="s">
        <v>42</v>
      </c>
      <c r="C164" s="92">
        <v>89.807000000000002</v>
      </c>
      <c r="D164" s="87">
        <v>13.03</v>
      </c>
      <c r="E164" s="87">
        <v>90.989000000000004</v>
      </c>
      <c r="F164" s="87">
        <v>0.28399999999999997</v>
      </c>
      <c r="G164" s="87">
        <v>0.33600000000000002</v>
      </c>
      <c r="H164" s="88" t="e">
        <f>#REF!</f>
        <v>#REF!</v>
      </c>
    </row>
    <row r="165" spans="1:8" s="89" customFormat="1" x14ac:dyDescent="0.25">
      <c r="A165" s="93">
        <v>304</v>
      </c>
      <c r="B165" s="91" t="s">
        <v>56</v>
      </c>
      <c r="C165" s="92">
        <v>65.629000000000005</v>
      </c>
      <c r="D165" s="87">
        <v>15.302</v>
      </c>
      <c r="E165" s="87">
        <v>90.215999999999994</v>
      </c>
      <c r="F165" s="87">
        <v>0.185</v>
      </c>
      <c r="G165" s="87">
        <v>0.21199999999999999</v>
      </c>
      <c r="H165" s="88" t="e">
        <f>#REF!</f>
        <v>#REF!</v>
      </c>
    </row>
    <row r="166" spans="1:8" s="89" customFormat="1" x14ac:dyDescent="0.25">
      <c r="A166" s="93">
        <v>305</v>
      </c>
      <c r="B166" s="91" t="s">
        <v>57</v>
      </c>
      <c r="C166" s="92">
        <v>92.674999999999997</v>
      </c>
      <c r="D166" s="87">
        <v>13.042999999999999</v>
      </c>
      <c r="E166" s="87">
        <v>105.26900000000001</v>
      </c>
      <c r="F166" s="87">
        <v>0.113</v>
      </c>
      <c r="G166" s="87">
        <v>0.19700000000000001</v>
      </c>
      <c r="H166" s="88" t="e">
        <f>#REF!</f>
        <v>#REF!</v>
      </c>
    </row>
    <row r="167" spans="1:8" s="89" customFormat="1" x14ac:dyDescent="0.25">
      <c r="A167" s="93">
        <v>306</v>
      </c>
      <c r="B167" s="91" t="s">
        <v>58</v>
      </c>
      <c r="C167" s="92">
        <v>24.651</v>
      </c>
      <c r="D167" s="87">
        <v>26.253</v>
      </c>
      <c r="E167" s="87">
        <v>87.953999999999994</v>
      </c>
      <c r="F167" s="87">
        <v>0.54200000000000004</v>
      </c>
      <c r="G167" s="87">
        <v>0.70899999999999996</v>
      </c>
      <c r="H167" s="88" t="e">
        <f>#REF!</f>
        <v>#REF!</v>
      </c>
    </row>
    <row r="168" spans="1:8" s="89" customFormat="1" x14ac:dyDescent="0.25">
      <c r="A168" s="93">
        <v>307</v>
      </c>
      <c r="B168" s="91" t="s">
        <v>60</v>
      </c>
      <c r="C168" s="92">
        <v>89.837000000000003</v>
      </c>
      <c r="D168" s="87">
        <v>17.065000000000001</v>
      </c>
      <c r="E168" s="87">
        <v>75.869</v>
      </c>
      <c r="F168" s="87">
        <v>0.13300000000000001</v>
      </c>
      <c r="G168" s="87">
        <v>0.57999999999999996</v>
      </c>
      <c r="H168" s="88" t="e">
        <f>#REF!</f>
        <v>#REF!</v>
      </c>
    </row>
    <row r="169" spans="1:8" s="89" customFormat="1" x14ac:dyDescent="0.25">
      <c r="A169" s="93">
        <v>308</v>
      </c>
      <c r="B169" s="91" t="s">
        <v>61</v>
      </c>
      <c r="C169" s="92">
        <v>91.394000000000005</v>
      </c>
      <c r="D169" s="87">
        <v>9.3119999999999994</v>
      </c>
      <c r="E169" s="87">
        <v>93.9</v>
      </c>
      <c r="F169" s="87">
        <v>0.254</v>
      </c>
      <c r="G169" s="87">
        <v>0.22900000000000001</v>
      </c>
      <c r="H169" s="88" t="e">
        <f>#REF!</f>
        <v>#REF!</v>
      </c>
    </row>
    <row r="170" spans="1:8" s="89" customFormat="1" x14ac:dyDescent="0.25">
      <c r="A170" s="93">
        <v>309</v>
      </c>
      <c r="B170" s="91" t="s">
        <v>65</v>
      </c>
      <c r="C170" s="92">
        <v>90.975999999999999</v>
      </c>
      <c r="D170" s="87">
        <v>11.134</v>
      </c>
      <c r="E170" s="87">
        <v>83.935000000000002</v>
      </c>
      <c r="F170" s="87">
        <v>0.23400000000000001</v>
      </c>
      <c r="G170" s="87">
        <v>0.37</v>
      </c>
      <c r="H170" s="88" t="e">
        <f>#REF!</f>
        <v>#REF!</v>
      </c>
    </row>
    <row r="171" spans="1:8" s="89" customFormat="1" x14ac:dyDescent="0.25">
      <c r="A171" s="93">
        <v>310</v>
      </c>
      <c r="B171" s="91" t="s">
        <v>66</v>
      </c>
      <c r="C171" s="92">
        <v>91.227000000000004</v>
      </c>
      <c r="D171" s="87">
        <v>11.129</v>
      </c>
      <c r="E171" s="87">
        <v>95.369</v>
      </c>
      <c r="F171" s="87">
        <v>0.23599999999999999</v>
      </c>
      <c r="G171" s="87">
        <v>0.312</v>
      </c>
      <c r="H171" s="88" t="e">
        <f>#REF!</f>
        <v>#REF!</v>
      </c>
    </row>
    <row r="172" spans="1:8" s="89" customFormat="1" x14ac:dyDescent="0.25">
      <c r="A172" s="93">
        <v>311</v>
      </c>
      <c r="B172" s="91" t="s">
        <v>70</v>
      </c>
      <c r="C172" s="92">
        <v>49.110999999999997</v>
      </c>
      <c r="D172" s="87">
        <v>8.2360000000000007</v>
      </c>
      <c r="E172" s="87">
        <v>0</v>
      </c>
      <c r="F172" s="87">
        <v>0.28999999999999998</v>
      </c>
      <c r="G172" s="87">
        <v>0.498</v>
      </c>
      <c r="H172" s="88" t="e">
        <f>#REF!</f>
        <v>#REF!</v>
      </c>
    </row>
    <row r="173" spans="1:8" s="89" customFormat="1" x14ac:dyDescent="0.25">
      <c r="A173" s="93">
        <v>312</v>
      </c>
      <c r="B173" s="91" t="s">
        <v>71</v>
      </c>
      <c r="C173" s="92">
        <v>90.971000000000004</v>
      </c>
      <c r="D173" s="87">
        <v>10.345000000000001</v>
      </c>
      <c r="E173" s="87">
        <v>92.637</v>
      </c>
      <c r="F173" s="87">
        <v>0.19800000000000001</v>
      </c>
      <c r="G173" s="87">
        <v>0.28899999999999998</v>
      </c>
      <c r="H173" s="88" t="e">
        <f>#REF!</f>
        <v>#REF!</v>
      </c>
    </row>
    <row r="174" spans="1:8" s="89" customFormat="1" x14ac:dyDescent="0.25">
      <c r="A174" s="93">
        <v>313</v>
      </c>
      <c r="B174" s="91" t="s">
        <v>73</v>
      </c>
      <c r="C174" s="92">
        <v>91.555999999999997</v>
      </c>
      <c r="D174" s="87">
        <v>13.287000000000001</v>
      </c>
      <c r="E174" s="87">
        <v>83.403999999999996</v>
      </c>
      <c r="F174" s="87">
        <v>5.8000000000000003E-2</v>
      </c>
      <c r="G174" s="87">
        <v>0.51100000000000001</v>
      </c>
      <c r="H174" s="88" t="e">
        <f>#REF!</f>
        <v>#REF!</v>
      </c>
    </row>
    <row r="175" spans="1:8" s="89" customFormat="1" x14ac:dyDescent="0.25">
      <c r="A175" s="93">
        <v>314</v>
      </c>
      <c r="B175" s="94" t="s">
        <v>77</v>
      </c>
      <c r="C175" s="92">
        <v>90</v>
      </c>
      <c r="D175" s="92">
        <v>21</v>
      </c>
      <c r="E175" s="92">
        <v>83</v>
      </c>
      <c r="F175" s="92">
        <v>0.36</v>
      </c>
      <c r="G175" s="92">
        <v>0.82</v>
      </c>
      <c r="H175" s="88" t="e">
        <f>#REF!</f>
        <v>#REF!</v>
      </c>
    </row>
    <row r="176" spans="1:8" s="89" customFormat="1" x14ac:dyDescent="0.25">
      <c r="A176" s="93">
        <v>315</v>
      </c>
      <c r="B176" s="91" t="s">
        <v>77</v>
      </c>
      <c r="C176" s="92">
        <v>89.209000000000003</v>
      </c>
      <c r="D176" s="87">
        <v>23.841999999999999</v>
      </c>
      <c r="E176" s="87">
        <v>73.322000000000003</v>
      </c>
      <c r="F176" s="87">
        <v>0.107</v>
      </c>
      <c r="G176" s="87">
        <v>1.0429999999999999</v>
      </c>
      <c r="H176" s="88" t="e">
        <f>#REF!</f>
        <v>#REF!</v>
      </c>
    </row>
    <row r="177" spans="1:8" s="89" customFormat="1" x14ac:dyDescent="0.25">
      <c r="A177" s="93">
        <v>316</v>
      </c>
      <c r="B177" s="91" t="s">
        <v>84</v>
      </c>
      <c r="C177" s="92">
        <v>41.268999999999998</v>
      </c>
      <c r="D177" s="87">
        <v>37.075000000000003</v>
      </c>
      <c r="E177" s="87">
        <v>83.828000000000003</v>
      </c>
      <c r="F177" s="87">
        <v>0.08</v>
      </c>
      <c r="G177" s="87">
        <v>2.7429999999999999</v>
      </c>
      <c r="H177" s="88" t="e">
        <f>#REF!</f>
        <v>#REF!</v>
      </c>
    </row>
    <row r="178" spans="1:8" s="89" customFormat="1" x14ac:dyDescent="0.25">
      <c r="A178" s="93">
        <v>317</v>
      </c>
      <c r="B178" s="91" t="s">
        <v>85</v>
      </c>
      <c r="C178" s="92">
        <v>61.265999999999998</v>
      </c>
      <c r="D178" s="87">
        <v>22.385000000000002</v>
      </c>
      <c r="E178" s="87">
        <v>76.165999999999997</v>
      </c>
      <c r="F178" s="87">
        <v>0.36399999999999999</v>
      </c>
      <c r="G178" s="87">
        <v>1.2589999999999999</v>
      </c>
      <c r="H178" s="88" t="e">
        <f>#REF!</f>
        <v>#REF!</v>
      </c>
    </row>
    <row r="179" spans="1:8" s="89" customFormat="1" x14ac:dyDescent="0.25">
      <c r="A179" s="93">
        <v>318</v>
      </c>
      <c r="B179" s="91" t="s">
        <v>95</v>
      </c>
      <c r="C179" s="92">
        <v>31.88</v>
      </c>
      <c r="D179" s="87">
        <v>20.22</v>
      </c>
      <c r="E179" s="87">
        <v>101.816</v>
      </c>
      <c r="F179" s="87">
        <v>9.8000000000000004E-2</v>
      </c>
      <c r="G179" s="87">
        <v>1.5469999999999999</v>
      </c>
      <c r="H179" s="88" t="e">
        <f>#REF!</f>
        <v>#REF!</v>
      </c>
    </row>
    <row r="180" spans="1:8" s="89" customFormat="1" x14ac:dyDescent="0.25">
      <c r="A180" s="93">
        <v>319</v>
      </c>
      <c r="B180" s="94" t="s">
        <v>96</v>
      </c>
      <c r="C180" s="92">
        <v>94</v>
      </c>
      <c r="D180" s="92">
        <v>34.4</v>
      </c>
      <c r="E180" s="92">
        <v>83</v>
      </c>
      <c r="F180" s="92">
        <v>0.16</v>
      </c>
      <c r="G180" s="92">
        <v>0.74</v>
      </c>
      <c r="H180" s="88" t="e">
        <f>#REF!</f>
        <v>#REF!</v>
      </c>
    </row>
    <row r="181" spans="1:8" s="89" customFormat="1" x14ac:dyDescent="0.25">
      <c r="A181" s="93">
        <v>320</v>
      </c>
      <c r="B181" s="91" t="s">
        <v>97</v>
      </c>
      <c r="C181" s="92">
        <v>88.132999999999996</v>
      </c>
      <c r="D181" s="87">
        <v>31.172000000000001</v>
      </c>
      <c r="E181" s="87">
        <v>83.001000000000005</v>
      </c>
      <c r="F181" s="87">
        <v>8.3000000000000004E-2</v>
      </c>
      <c r="G181" s="87">
        <v>0.88100000000000001</v>
      </c>
      <c r="H181" s="88" t="e">
        <f>#REF!</f>
        <v>#REF!</v>
      </c>
    </row>
    <row r="182" spans="1:8" s="89" customFormat="1" x14ac:dyDescent="0.25">
      <c r="A182" s="93">
        <v>321</v>
      </c>
      <c r="B182" s="91" t="s">
        <v>198</v>
      </c>
      <c r="C182" s="92">
        <v>85.120999999999995</v>
      </c>
      <c r="D182" s="87">
        <v>14.798999999999999</v>
      </c>
      <c r="E182" s="87">
        <v>78.905000000000001</v>
      </c>
      <c r="F182" s="87">
        <v>0.29699999999999999</v>
      </c>
      <c r="G182" s="87">
        <v>0.29699999999999999</v>
      </c>
      <c r="H182" s="88" t="e">
        <f>#REF!</f>
        <v>#REF!</v>
      </c>
    </row>
    <row r="183" spans="1:8" s="89" customFormat="1" x14ac:dyDescent="0.25">
      <c r="A183" s="93">
        <v>322</v>
      </c>
      <c r="B183" s="91" t="s">
        <v>199</v>
      </c>
      <c r="C183" s="92">
        <v>26.835000000000001</v>
      </c>
      <c r="D183" s="87">
        <v>10.833</v>
      </c>
      <c r="E183" s="87">
        <v>79.63</v>
      </c>
      <c r="F183" s="87">
        <v>0.45700000000000002</v>
      </c>
      <c r="G183" s="87">
        <v>0.307</v>
      </c>
      <c r="H183" s="88" t="e">
        <f>#REF!</f>
        <v>#REF!</v>
      </c>
    </row>
    <row r="184" spans="1:8" s="89" customFormat="1" x14ac:dyDescent="0.25">
      <c r="A184" s="93">
        <v>323</v>
      </c>
      <c r="B184" s="91" t="s">
        <v>203</v>
      </c>
      <c r="C184" s="92">
        <v>67.411000000000001</v>
      </c>
      <c r="D184" s="87">
        <v>27.481000000000002</v>
      </c>
      <c r="E184" s="87">
        <v>56.582999999999998</v>
      </c>
      <c r="F184" s="87">
        <v>4.1150000000000002</v>
      </c>
      <c r="G184" s="87">
        <v>1.8640000000000001</v>
      </c>
      <c r="H184" s="88" t="e">
        <f>#REF!</f>
        <v>#REF!</v>
      </c>
    </row>
    <row r="185" spans="1:8" s="89" customFormat="1" x14ac:dyDescent="0.25">
      <c r="A185" s="93">
        <v>324</v>
      </c>
      <c r="B185" s="91" t="s">
        <v>213</v>
      </c>
      <c r="C185" s="92">
        <v>90.302999999999997</v>
      </c>
      <c r="D185" s="87">
        <v>12.766999999999999</v>
      </c>
      <c r="E185" s="87">
        <v>83.195999999999998</v>
      </c>
      <c r="F185" s="87">
        <v>0.92900000000000005</v>
      </c>
      <c r="G185" s="87">
        <v>1.2769999999999999</v>
      </c>
      <c r="H185" s="88" t="e">
        <f>#REF!</f>
        <v>#REF!</v>
      </c>
    </row>
    <row r="186" spans="1:8" s="89" customFormat="1" x14ac:dyDescent="0.25">
      <c r="A186" s="93">
        <v>325</v>
      </c>
      <c r="B186" s="91" t="s">
        <v>222</v>
      </c>
      <c r="C186" s="92">
        <v>47.543999999999997</v>
      </c>
      <c r="D186" s="87">
        <v>10.231</v>
      </c>
      <c r="E186" s="87">
        <v>85.962999999999994</v>
      </c>
      <c r="F186" s="87">
        <v>0.58399999999999996</v>
      </c>
      <c r="G186" s="87">
        <v>0.30099999999999999</v>
      </c>
      <c r="H186" s="88" t="e">
        <f>#REF!</f>
        <v>#REF!</v>
      </c>
    </row>
    <row r="187" spans="1:8" s="89" customFormat="1" x14ac:dyDescent="0.25">
      <c r="A187" s="93">
        <v>326</v>
      </c>
      <c r="B187" s="91" t="s">
        <v>223</v>
      </c>
      <c r="C187" s="92">
        <v>92.875</v>
      </c>
      <c r="D187" s="87">
        <v>9.2230000000000008</v>
      </c>
      <c r="E187" s="87">
        <v>100.357</v>
      </c>
      <c r="F187" s="87">
        <v>0.65400000000000003</v>
      </c>
      <c r="G187" s="87">
        <v>0.20599999999999999</v>
      </c>
      <c r="H187" s="88" t="e">
        <f>#REF!</f>
        <v>#REF!</v>
      </c>
    </row>
    <row r="188" spans="1:8" s="89" customFormat="1" x14ac:dyDescent="0.25">
      <c r="A188" s="93">
        <v>327</v>
      </c>
      <c r="B188" s="91" t="s">
        <v>228</v>
      </c>
      <c r="C188" s="92">
        <v>38.692</v>
      </c>
      <c r="D188" s="87">
        <v>31.236000000000001</v>
      </c>
      <c r="E188" s="87">
        <v>82.411000000000001</v>
      </c>
      <c r="F188" s="87">
        <v>0.41499999999999998</v>
      </c>
      <c r="G188" s="87">
        <v>0.31900000000000001</v>
      </c>
      <c r="H188" s="88" t="e">
        <f>#REF!</f>
        <v>#REF!</v>
      </c>
    </row>
    <row r="189" spans="1:8" s="89" customFormat="1" x14ac:dyDescent="0.25">
      <c r="A189" s="93">
        <v>328</v>
      </c>
      <c r="B189" s="91" t="s">
        <v>228</v>
      </c>
      <c r="C189" s="92">
        <v>89.403999999999996</v>
      </c>
      <c r="D189" s="87">
        <v>33.917000000000002</v>
      </c>
      <c r="E189" s="87">
        <v>84.950999999999993</v>
      </c>
      <c r="F189" s="87">
        <v>0.40899999999999997</v>
      </c>
      <c r="G189" s="87">
        <v>0.439</v>
      </c>
      <c r="H189" s="88" t="e">
        <f>#REF!</f>
        <v>#REF!</v>
      </c>
    </row>
    <row r="190" spans="1:8" s="89" customFormat="1" x14ac:dyDescent="0.25">
      <c r="A190" s="93">
        <v>329</v>
      </c>
      <c r="B190" s="91" t="s">
        <v>253</v>
      </c>
      <c r="C190" s="92">
        <v>88.304000000000002</v>
      </c>
      <c r="D190" s="87">
        <v>3.7930000000000001</v>
      </c>
      <c r="E190" s="87">
        <v>75.349999999999994</v>
      </c>
      <c r="F190" s="87">
        <v>0.30299999999999999</v>
      </c>
      <c r="G190" s="87">
        <v>0.08</v>
      </c>
      <c r="H190" s="88" t="e">
        <f>#REF!</f>
        <v>#REF!</v>
      </c>
    </row>
    <row r="191" spans="1:8" s="89" customFormat="1" x14ac:dyDescent="0.25">
      <c r="A191" s="93">
        <v>330</v>
      </c>
      <c r="B191" s="91" t="s">
        <v>255</v>
      </c>
      <c r="C191" s="92">
        <v>92.813999999999993</v>
      </c>
      <c r="D191" s="87">
        <v>29.407</v>
      </c>
      <c r="E191" s="87">
        <v>85.197000000000003</v>
      </c>
      <c r="F191" s="87">
        <v>0.374</v>
      </c>
      <c r="G191" s="87">
        <v>0.41399999999999998</v>
      </c>
      <c r="H191" s="88" t="e">
        <f>#REF!</f>
        <v>#REF!</v>
      </c>
    </row>
    <row r="192" spans="1:8" s="89" customFormat="1" x14ac:dyDescent="0.25">
      <c r="A192" s="93">
        <v>331</v>
      </c>
      <c r="B192" s="91" t="s">
        <v>256</v>
      </c>
      <c r="C192" s="92">
        <v>23.888000000000002</v>
      </c>
      <c r="D192" s="87">
        <v>30.172000000000001</v>
      </c>
      <c r="E192" s="87">
        <v>82.742000000000004</v>
      </c>
      <c r="F192" s="87">
        <v>0.40500000000000003</v>
      </c>
      <c r="G192" s="87">
        <v>0.435</v>
      </c>
      <c r="H192" s="88" t="e">
        <f>#REF!</f>
        <v>#REF!</v>
      </c>
    </row>
    <row r="193" spans="1:8" s="89" customFormat="1" x14ac:dyDescent="0.25">
      <c r="A193" s="93">
        <v>332</v>
      </c>
      <c r="B193" s="91" t="s">
        <v>263</v>
      </c>
      <c r="C193" s="92">
        <v>26.838999999999999</v>
      </c>
      <c r="D193" s="87">
        <v>19.949000000000002</v>
      </c>
      <c r="E193" s="87">
        <v>61.856000000000002</v>
      </c>
      <c r="F193" s="87">
        <v>0.81399999999999995</v>
      </c>
      <c r="G193" s="87">
        <v>0.42799999999999999</v>
      </c>
      <c r="H193" s="88" t="e">
        <f>#REF!</f>
        <v>#REF!</v>
      </c>
    </row>
    <row r="194" spans="1:8" s="89" customFormat="1" x14ac:dyDescent="0.25">
      <c r="A194" s="93">
        <v>333</v>
      </c>
      <c r="B194" s="91" t="s">
        <v>264</v>
      </c>
      <c r="C194" s="92">
        <v>25.689</v>
      </c>
      <c r="D194" s="87">
        <v>29.523</v>
      </c>
      <c r="E194" s="87">
        <v>74.039000000000001</v>
      </c>
      <c r="F194" s="87">
        <v>0.34899999999999998</v>
      </c>
      <c r="G194" s="87">
        <v>0.67900000000000005</v>
      </c>
      <c r="H194" s="88" t="e">
        <f>#REF!</f>
        <v>#REF!</v>
      </c>
    </row>
    <row r="195" spans="1:8" s="89" customFormat="1" x14ac:dyDescent="0.25">
      <c r="A195" s="93">
        <v>334</v>
      </c>
      <c r="B195" s="91" t="s">
        <v>265</v>
      </c>
      <c r="C195" s="92">
        <v>42.607999999999997</v>
      </c>
      <c r="D195" s="87">
        <v>25.484999999999999</v>
      </c>
      <c r="E195" s="87">
        <v>72.545000000000002</v>
      </c>
      <c r="F195" s="87">
        <v>7.1999999999999995E-2</v>
      </c>
      <c r="G195" s="87">
        <v>1.31</v>
      </c>
      <c r="H195" s="88" t="e">
        <f>#REF!</f>
        <v>#REF!</v>
      </c>
    </row>
    <row r="196" spans="1:8" s="89" customFormat="1" x14ac:dyDescent="0.25">
      <c r="A196" s="93">
        <v>335</v>
      </c>
      <c r="B196" s="91" t="s">
        <v>266</v>
      </c>
      <c r="C196" s="92">
        <v>33.712000000000003</v>
      </c>
      <c r="D196" s="87">
        <v>30.170999999999999</v>
      </c>
      <c r="E196" s="87">
        <v>84.641999999999996</v>
      </c>
      <c r="F196" s="87">
        <v>8.1000000000000003E-2</v>
      </c>
      <c r="G196" s="87">
        <v>0.85</v>
      </c>
      <c r="H196" s="88" t="e">
        <f>#REF!</f>
        <v>#REF!</v>
      </c>
    </row>
    <row r="197" spans="1:8" s="89" customFormat="1" x14ac:dyDescent="0.25">
      <c r="A197" s="93">
        <v>336</v>
      </c>
      <c r="B197" s="91" t="s">
        <v>267</v>
      </c>
      <c r="C197" s="92">
        <v>52.579000000000001</v>
      </c>
      <c r="D197" s="87">
        <v>30.791</v>
      </c>
      <c r="E197" s="87">
        <v>0</v>
      </c>
      <c r="F197" s="87">
        <v>1.2509999999999999</v>
      </c>
      <c r="G197" s="87">
        <v>0.92900000000000005</v>
      </c>
      <c r="H197" s="88" t="e">
        <f>#REF!</f>
        <v>#REF!</v>
      </c>
    </row>
    <row r="198" spans="1:8" s="89" customFormat="1" x14ac:dyDescent="0.25">
      <c r="A198" s="93">
        <v>337</v>
      </c>
      <c r="B198" s="91"/>
      <c r="C198" s="91"/>
      <c r="D198" s="87"/>
      <c r="E198" s="87"/>
      <c r="F198" s="87"/>
      <c r="G198" s="87"/>
      <c r="H198" s="88" t="e">
        <f>#REF!</f>
        <v>#REF!</v>
      </c>
    </row>
    <row r="199" spans="1:8" s="89" customFormat="1" x14ac:dyDescent="0.25">
      <c r="A199" s="93">
        <v>338</v>
      </c>
      <c r="B199" s="91"/>
      <c r="C199" s="91"/>
      <c r="D199" s="87"/>
      <c r="E199" s="87"/>
      <c r="F199" s="87"/>
      <c r="G199" s="87"/>
      <c r="H199" s="88" t="e">
        <f>#REF!</f>
        <v>#REF!</v>
      </c>
    </row>
    <row r="200" spans="1:8" s="89" customFormat="1" x14ac:dyDescent="0.25">
      <c r="A200" s="93">
        <v>339</v>
      </c>
      <c r="B200" s="91"/>
      <c r="C200" s="91"/>
      <c r="D200" s="87"/>
      <c r="E200" s="87"/>
      <c r="F200" s="87"/>
      <c r="G200" s="87"/>
      <c r="H200" s="88" t="e">
        <f>#REF!</f>
        <v>#REF!</v>
      </c>
    </row>
    <row r="201" spans="1:8" s="89" customFormat="1" x14ac:dyDescent="0.25">
      <c r="A201" s="93">
        <v>340</v>
      </c>
      <c r="B201" s="91"/>
      <c r="C201" s="91"/>
      <c r="D201" s="87"/>
      <c r="E201" s="87"/>
      <c r="F201" s="87"/>
      <c r="G201" s="87"/>
      <c r="H201" s="88" t="e">
        <f>#REF!</f>
        <v>#REF!</v>
      </c>
    </row>
    <row r="202" spans="1:8" s="89" customFormat="1" x14ac:dyDescent="0.25">
      <c r="A202" s="93">
        <v>341</v>
      </c>
      <c r="B202" s="91"/>
      <c r="C202" s="91"/>
      <c r="D202" s="87"/>
      <c r="E202" s="87"/>
      <c r="F202" s="87"/>
      <c r="G202" s="87"/>
      <c r="H202" s="88" t="e">
        <f>#REF!</f>
        <v>#REF!</v>
      </c>
    </row>
    <row r="203" spans="1:8" s="89" customFormat="1" x14ac:dyDescent="0.25">
      <c r="A203" s="93">
        <v>342</v>
      </c>
      <c r="B203" s="91"/>
      <c r="C203" s="91"/>
      <c r="D203" s="87"/>
      <c r="E203" s="87"/>
      <c r="F203" s="87"/>
      <c r="G203" s="87"/>
      <c r="H203" s="88" t="e">
        <f>#REF!</f>
        <v>#REF!</v>
      </c>
    </row>
    <row r="204" spans="1:8" s="89" customFormat="1" x14ac:dyDescent="0.25">
      <c r="A204" s="93">
        <v>343</v>
      </c>
      <c r="B204" s="91"/>
      <c r="C204" s="91"/>
      <c r="D204" s="87"/>
      <c r="E204" s="87"/>
      <c r="F204" s="87"/>
      <c r="G204" s="87"/>
      <c r="H204" s="88" t="e">
        <f>#REF!</f>
        <v>#REF!</v>
      </c>
    </row>
    <row r="205" spans="1:8" s="89" customFormat="1" x14ac:dyDescent="0.25">
      <c r="A205" s="93">
        <v>344</v>
      </c>
      <c r="B205" s="91"/>
      <c r="C205" s="91"/>
      <c r="D205" s="87"/>
      <c r="E205" s="87"/>
      <c r="F205" s="87"/>
      <c r="G205" s="87"/>
      <c r="H205" s="88" t="e">
        <f>#REF!</f>
        <v>#REF!</v>
      </c>
    </row>
    <row r="206" spans="1:8" s="89" customFormat="1" x14ac:dyDescent="0.25">
      <c r="A206" s="93">
        <v>345</v>
      </c>
      <c r="B206" s="91"/>
      <c r="C206" s="91"/>
      <c r="D206" s="87"/>
      <c r="E206" s="87"/>
      <c r="F206" s="87"/>
      <c r="G206" s="87"/>
      <c r="H206" s="88" t="e">
        <f>#REF!</f>
        <v>#REF!</v>
      </c>
    </row>
    <row r="207" spans="1:8" s="89" customFormat="1" x14ac:dyDescent="0.25">
      <c r="A207" s="93">
        <v>346</v>
      </c>
      <c r="B207" s="91"/>
      <c r="C207" s="91"/>
      <c r="D207" s="87"/>
      <c r="E207" s="87"/>
      <c r="F207" s="87"/>
      <c r="G207" s="87"/>
      <c r="H207" s="88" t="e">
        <f>#REF!</f>
        <v>#REF!</v>
      </c>
    </row>
    <row r="208" spans="1:8" s="89" customFormat="1" x14ac:dyDescent="0.25">
      <c r="A208" s="95" t="s">
        <v>291</v>
      </c>
      <c r="B208" s="91"/>
      <c r="C208" s="91"/>
      <c r="D208" s="87"/>
      <c r="E208" s="87"/>
      <c r="F208" s="87"/>
      <c r="G208" s="87"/>
      <c r="H208" s="88"/>
    </row>
    <row r="209" spans="1:8" s="89" customFormat="1" x14ac:dyDescent="0.25">
      <c r="A209" s="93">
        <v>401</v>
      </c>
      <c r="B209" s="94" t="s">
        <v>36</v>
      </c>
      <c r="C209" s="92">
        <v>90</v>
      </c>
      <c r="D209" s="92">
        <v>17</v>
      </c>
      <c r="E209" s="92">
        <v>52.6</v>
      </c>
      <c r="F209" s="92">
        <v>1.45</v>
      </c>
      <c r="G209" s="92">
        <v>0.28000000000000003</v>
      </c>
      <c r="H209" s="88" t="e">
        <f>#REF!</f>
        <v>#REF!</v>
      </c>
    </row>
    <row r="210" spans="1:8" s="89" customFormat="1" x14ac:dyDescent="0.25">
      <c r="A210" s="93">
        <v>402</v>
      </c>
      <c r="B210" s="91" t="s">
        <v>37</v>
      </c>
      <c r="C210" s="92">
        <v>89.14</v>
      </c>
      <c r="D210" s="87">
        <v>5.8959999999999999</v>
      </c>
      <c r="E210" s="87">
        <v>59.962000000000003</v>
      </c>
      <c r="F210" s="87">
        <v>0.28100000000000003</v>
      </c>
      <c r="G210" s="87">
        <v>0.122</v>
      </c>
      <c r="H210" s="88" t="e">
        <f>#REF!</f>
        <v>#REF!</v>
      </c>
    </row>
    <row r="211" spans="1:8" s="89" customFormat="1" x14ac:dyDescent="0.25">
      <c r="A211" s="93">
        <v>403</v>
      </c>
      <c r="B211" s="91" t="s">
        <v>38</v>
      </c>
      <c r="C211" s="92">
        <v>80.263000000000005</v>
      </c>
      <c r="D211" s="87">
        <v>5.9210000000000003</v>
      </c>
      <c r="E211" s="87">
        <v>61.470999999999997</v>
      </c>
      <c r="F211" s="87">
        <v>0.28599999999999998</v>
      </c>
      <c r="G211" s="87">
        <v>0.13300000000000001</v>
      </c>
      <c r="H211" s="88" t="e">
        <f>#REF!</f>
        <v>#REF!</v>
      </c>
    </row>
    <row r="212" spans="1:8" s="89" customFormat="1" x14ac:dyDescent="0.25">
      <c r="A212" s="93">
        <v>404</v>
      </c>
      <c r="B212" s="91" t="s">
        <v>41</v>
      </c>
      <c r="C212" s="92">
        <v>20.861000000000001</v>
      </c>
      <c r="D212" s="87">
        <v>6.8979999999999997</v>
      </c>
      <c r="E212" s="87">
        <v>65.694000000000003</v>
      </c>
      <c r="F212" s="87">
        <v>0.17599999999999999</v>
      </c>
      <c r="G212" s="87">
        <v>0.14599999999999999</v>
      </c>
      <c r="H212" s="88" t="e">
        <f>#REF!</f>
        <v>#REF!</v>
      </c>
    </row>
    <row r="213" spans="1:8" s="89" customFormat="1" x14ac:dyDescent="0.25">
      <c r="A213" s="93">
        <v>405</v>
      </c>
      <c r="B213" s="91" t="s">
        <v>49</v>
      </c>
      <c r="C213" s="92">
        <v>91.64</v>
      </c>
      <c r="D213" s="87">
        <v>9.4239999999999995</v>
      </c>
      <c r="E213" s="87">
        <v>65.721999999999994</v>
      </c>
      <c r="F213" s="87">
        <v>0.94199999999999995</v>
      </c>
      <c r="G213" s="87">
        <v>8.3000000000000004E-2</v>
      </c>
      <c r="H213" s="88" t="e">
        <f>#REF!</f>
        <v>#REF!</v>
      </c>
    </row>
    <row r="214" spans="1:8" s="89" customFormat="1" x14ac:dyDescent="0.25">
      <c r="A214" s="93">
        <v>406</v>
      </c>
      <c r="B214" s="91" t="s">
        <v>50</v>
      </c>
      <c r="C214" s="92">
        <v>23.334</v>
      </c>
      <c r="D214" s="87">
        <v>9.9109999999999996</v>
      </c>
      <c r="E214" s="87">
        <v>63.26</v>
      </c>
      <c r="F214" s="87">
        <v>1.0649999999999999</v>
      </c>
      <c r="G214" s="87">
        <v>0.10100000000000001</v>
      </c>
      <c r="H214" s="88" t="e">
        <f>#REF!</f>
        <v>#REF!</v>
      </c>
    </row>
    <row r="215" spans="1:8" s="89" customFormat="1" x14ac:dyDescent="0.25">
      <c r="A215" s="93">
        <v>407</v>
      </c>
      <c r="B215" s="91" t="s">
        <v>67</v>
      </c>
      <c r="C215" s="92">
        <v>87.531000000000006</v>
      </c>
      <c r="D215" s="87">
        <v>7.0460000000000003</v>
      </c>
      <c r="E215" s="87">
        <v>70.260000000000005</v>
      </c>
      <c r="F215" s="87">
        <v>1.8819999999999999</v>
      </c>
      <c r="G215" s="87">
        <v>0.11600000000000001</v>
      </c>
      <c r="H215" s="88" t="e">
        <f>#REF!</f>
        <v>#REF!</v>
      </c>
    </row>
    <row r="216" spans="1:8" s="89" customFormat="1" x14ac:dyDescent="0.25">
      <c r="A216" s="93">
        <v>408</v>
      </c>
      <c r="B216" s="91" t="s">
        <v>74</v>
      </c>
      <c r="C216" s="92">
        <v>92.671999999999997</v>
      </c>
      <c r="D216" s="87">
        <v>5.37</v>
      </c>
      <c r="E216" s="87">
        <v>61.433</v>
      </c>
      <c r="F216" s="87">
        <v>0.151</v>
      </c>
      <c r="G216" s="87">
        <v>0.13600000000000001</v>
      </c>
      <c r="H216" s="88" t="e">
        <f>#REF!</f>
        <v>#REF!</v>
      </c>
    </row>
    <row r="217" spans="1:8" s="89" customFormat="1" x14ac:dyDescent="0.25">
      <c r="A217" s="93">
        <v>409</v>
      </c>
      <c r="B217" s="91" t="s">
        <v>75</v>
      </c>
      <c r="C217" s="92">
        <v>66.058999999999997</v>
      </c>
      <c r="D217" s="87">
        <v>4.1349999999999998</v>
      </c>
      <c r="E217" s="87">
        <v>59.408000000000001</v>
      </c>
      <c r="F217" s="87">
        <v>0.113</v>
      </c>
      <c r="G217" s="87">
        <v>7.9000000000000001E-2</v>
      </c>
      <c r="H217" s="88" t="e">
        <f>#REF!</f>
        <v>#REF!</v>
      </c>
    </row>
    <row r="218" spans="1:8" s="89" customFormat="1" x14ac:dyDescent="0.25">
      <c r="A218" s="93">
        <v>410</v>
      </c>
      <c r="B218" s="94" t="s">
        <v>87</v>
      </c>
      <c r="C218" s="92">
        <v>92</v>
      </c>
      <c r="D218" s="92">
        <v>11</v>
      </c>
      <c r="E218" s="92">
        <v>44</v>
      </c>
      <c r="F218" s="92">
        <v>0.9</v>
      </c>
      <c r="G218" s="92">
        <v>0.12</v>
      </c>
      <c r="H218" s="88" t="e">
        <f>#REF!</f>
        <v>#REF!</v>
      </c>
    </row>
    <row r="219" spans="1:8" s="89" customFormat="1" x14ac:dyDescent="0.25">
      <c r="A219" s="93">
        <v>411</v>
      </c>
      <c r="B219" s="91" t="s">
        <v>88</v>
      </c>
      <c r="C219" s="92">
        <v>91.210999999999999</v>
      </c>
      <c r="D219" s="87">
        <v>12.363</v>
      </c>
      <c r="E219" s="87">
        <v>43.317999999999998</v>
      </c>
      <c r="F219" s="87">
        <v>1.486</v>
      </c>
      <c r="G219" s="87">
        <v>0.23200000000000001</v>
      </c>
      <c r="H219" s="88" t="e">
        <f>#REF!</f>
        <v>#REF!</v>
      </c>
    </row>
    <row r="220" spans="1:8" s="89" customFormat="1" x14ac:dyDescent="0.25">
      <c r="A220" s="93">
        <v>412</v>
      </c>
      <c r="B220" s="91" t="s">
        <v>89</v>
      </c>
      <c r="C220" s="92">
        <v>92</v>
      </c>
      <c r="D220" s="92">
        <v>26</v>
      </c>
      <c r="E220" s="92">
        <v>90</v>
      </c>
      <c r="F220" s="92">
        <v>0.18</v>
      </c>
      <c r="G220" s="92">
        <v>0.64</v>
      </c>
      <c r="H220" s="88" t="e">
        <f>#REF!</f>
        <v>#REF!</v>
      </c>
    </row>
    <row r="221" spans="1:8" s="89" customFormat="1" x14ac:dyDescent="0.25">
      <c r="A221" s="93">
        <v>413</v>
      </c>
      <c r="B221" s="91" t="s">
        <v>90</v>
      </c>
      <c r="C221" s="92">
        <v>90.998000000000005</v>
      </c>
      <c r="D221" s="87">
        <v>8.1199999999999992</v>
      </c>
      <c r="E221" s="87">
        <v>34.633000000000003</v>
      </c>
      <c r="F221" s="87">
        <v>0.35299999999999998</v>
      </c>
      <c r="G221" s="87">
        <v>0.21</v>
      </c>
      <c r="H221" s="88" t="e">
        <f>#REF!</f>
        <v>#REF!</v>
      </c>
    </row>
    <row r="222" spans="1:8" s="89" customFormat="1" x14ac:dyDescent="0.25">
      <c r="A222" s="93">
        <v>414</v>
      </c>
      <c r="B222" s="94" t="s">
        <v>143</v>
      </c>
      <c r="C222" s="92">
        <v>92</v>
      </c>
      <c r="D222" s="92">
        <v>22.5</v>
      </c>
      <c r="E222" s="92">
        <v>90</v>
      </c>
      <c r="F222" s="92">
        <v>0.17</v>
      </c>
      <c r="G222" s="92">
        <v>0.52</v>
      </c>
      <c r="H222" s="88" t="e">
        <f>#REF!</f>
        <v>#REF!</v>
      </c>
    </row>
    <row r="223" spans="1:8" s="89" customFormat="1" x14ac:dyDescent="0.25">
      <c r="A223" s="93">
        <v>415</v>
      </c>
      <c r="B223" s="91" t="s">
        <v>190</v>
      </c>
      <c r="C223" s="92">
        <v>93.323999999999998</v>
      </c>
      <c r="D223" s="87">
        <v>10.522</v>
      </c>
      <c r="E223" s="87">
        <v>39.334000000000003</v>
      </c>
      <c r="F223" s="87">
        <v>0.32600000000000001</v>
      </c>
      <c r="G223" s="87">
        <v>0.126</v>
      </c>
      <c r="H223" s="88" t="e">
        <f>#REF!</f>
        <v>#REF!</v>
      </c>
    </row>
    <row r="224" spans="1:8" s="89" customFormat="1" x14ac:dyDescent="0.25">
      <c r="A224" s="93">
        <v>416</v>
      </c>
      <c r="B224" s="91" t="s">
        <v>202</v>
      </c>
      <c r="C224" s="92">
        <v>93.635999999999996</v>
      </c>
      <c r="D224" s="87">
        <v>24.867000000000001</v>
      </c>
      <c r="E224" s="87">
        <v>57.113999999999997</v>
      </c>
      <c r="F224" s="87">
        <v>2.5569999999999999</v>
      </c>
      <c r="G224" s="87">
        <v>1.444</v>
      </c>
      <c r="H224" s="88" t="e">
        <f>#REF!</f>
        <v>#REF!</v>
      </c>
    </row>
    <row r="225" spans="1:8" s="89" customFormat="1" x14ac:dyDescent="0.25">
      <c r="A225" s="93">
        <v>417</v>
      </c>
      <c r="B225" s="94" t="s">
        <v>207</v>
      </c>
      <c r="C225" s="92">
        <v>91</v>
      </c>
      <c r="D225" s="92">
        <v>14.1</v>
      </c>
      <c r="E225" s="92">
        <v>70</v>
      </c>
      <c r="F225" s="92">
        <v>0.08</v>
      </c>
      <c r="G225" s="92">
        <v>1.7</v>
      </c>
      <c r="H225" s="88" t="e">
        <f>#REF!</f>
        <v>#REF!</v>
      </c>
    </row>
    <row r="226" spans="1:8" s="89" customFormat="1" x14ac:dyDescent="0.25">
      <c r="A226" s="93">
        <v>418</v>
      </c>
      <c r="B226" s="91" t="s">
        <v>209</v>
      </c>
      <c r="C226" s="92">
        <v>91.957999999999998</v>
      </c>
      <c r="D226" s="87">
        <v>7.7750000000000004</v>
      </c>
      <c r="E226" s="87">
        <v>68.233000000000004</v>
      </c>
      <c r="F226" s="87">
        <v>0.107</v>
      </c>
      <c r="G226" s="87">
        <v>0.27200000000000002</v>
      </c>
      <c r="H226" s="88" t="e">
        <f>#REF!</f>
        <v>#REF!</v>
      </c>
    </row>
    <row r="227" spans="1:8" s="89" customFormat="1" x14ac:dyDescent="0.25">
      <c r="A227" s="93">
        <v>419</v>
      </c>
      <c r="B227" s="94" t="s">
        <v>211</v>
      </c>
      <c r="C227" s="92">
        <v>90</v>
      </c>
      <c r="D227" s="92">
        <v>3.3</v>
      </c>
      <c r="E227" s="92">
        <v>12</v>
      </c>
      <c r="F227" s="92">
        <v>0.1</v>
      </c>
      <c r="G227" s="92">
        <v>0.08</v>
      </c>
      <c r="H227" s="88" t="e">
        <f>#REF!</f>
        <v>#REF!</v>
      </c>
    </row>
    <row r="228" spans="1:8" s="89" customFormat="1" x14ac:dyDescent="0.25">
      <c r="A228" s="93">
        <v>420</v>
      </c>
      <c r="B228" s="94" t="s">
        <v>212</v>
      </c>
      <c r="C228" s="92">
        <v>91.2</v>
      </c>
      <c r="D228" s="92">
        <v>6.7</v>
      </c>
      <c r="E228" s="92">
        <v>33</v>
      </c>
      <c r="F228" s="92">
        <v>0.09</v>
      </c>
      <c r="G228" s="92">
        <v>0.08</v>
      </c>
      <c r="H228" s="88" t="e">
        <f>#REF!</f>
        <v>#REF!</v>
      </c>
    </row>
    <row r="229" spans="1:8" s="89" customFormat="1" x14ac:dyDescent="0.25">
      <c r="A229" s="93">
        <v>421</v>
      </c>
      <c r="B229" s="94"/>
      <c r="C229" s="92"/>
      <c r="D229" s="92"/>
      <c r="E229" s="92"/>
      <c r="F229" s="92"/>
      <c r="G229" s="92"/>
      <c r="H229" s="88" t="e">
        <f>#REF!</f>
        <v>#REF!</v>
      </c>
    </row>
    <row r="230" spans="1:8" s="89" customFormat="1" x14ac:dyDescent="0.25">
      <c r="A230" s="93">
        <v>422</v>
      </c>
      <c r="B230" s="94"/>
      <c r="C230" s="92"/>
      <c r="D230" s="92"/>
      <c r="E230" s="92"/>
      <c r="F230" s="92"/>
      <c r="G230" s="92"/>
      <c r="H230" s="88" t="e">
        <f>#REF!</f>
        <v>#REF!</v>
      </c>
    </row>
    <row r="231" spans="1:8" s="89" customFormat="1" x14ac:dyDescent="0.25">
      <c r="A231" s="93">
        <v>423</v>
      </c>
      <c r="B231" s="94"/>
      <c r="C231" s="92"/>
      <c r="D231" s="92"/>
      <c r="E231" s="92"/>
      <c r="F231" s="92"/>
      <c r="G231" s="92"/>
      <c r="H231" s="88" t="e">
        <f>#REF!</f>
        <v>#REF!</v>
      </c>
    </row>
    <row r="232" spans="1:8" s="89" customFormat="1" x14ac:dyDescent="0.25">
      <c r="A232" s="93">
        <v>424</v>
      </c>
      <c r="B232" s="94"/>
      <c r="C232" s="92"/>
      <c r="D232" s="92"/>
      <c r="E232" s="92"/>
      <c r="F232" s="92"/>
      <c r="G232" s="92"/>
      <c r="H232" s="88" t="e">
        <f>#REF!</f>
        <v>#REF!</v>
      </c>
    </row>
    <row r="233" spans="1:8" s="89" customFormat="1" x14ac:dyDescent="0.25">
      <c r="A233" s="93">
        <v>425</v>
      </c>
      <c r="B233" s="94"/>
      <c r="C233" s="92"/>
      <c r="D233" s="92"/>
      <c r="E233" s="92"/>
      <c r="F233" s="92"/>
      <c r="G233" s="92"/>
      <c r="H233" s="88" t="e">
        <f>#REF!</f>
        <v>#REF!</v>
      </c>
    </row>
    <row r="234" spans="1:8" s="89" customFormat="1" x14ac:dyDescent="0.25">
      <c r="A234" s="93">
        <v>426</v>
      </c>
      <c r="B234" s="94"/>
      <c r="C234" s="92"/>
      <c r="D234" s="92"/>
      <c r="E234" s="92"/>
      <c r="F234" s="92"/>
      <c r="G234" s="92"/>
      <c r="H234" s="88" t="e">
        <f>#REF!</f>
        <v>#REF!</v>
      </c>
    </row>
    <row r="235" spans="1:8" s="89" customFormat="1" x14ac:dyDescent="0.25">
      <c r="A235" s="93">
        <v>427</v>
      </c>
      <c r="B235" s="94"/>
      <c r="C235" s="92"/>
      <c r="D235" s="92"/>
      <c r="E235" s="92"/>
      <c r="F235" s="92"/>
      <c r="G235" s="92"/>
      <c r="H235" s="88" t="e">
        <f>#REF!</f>
        <v>#REF!</v>
      </c>
    </row>
    <row r="236" spans="1:8" s="89" customFormat="1" x14ac:dyDescent="0.25">
      <c r="A236" s="93">
        <v>428</v>
      </c>
      <c r="B236" s="94"/>
      <c r="C236" s="92"/>
      <c r="D236" s="92"/>
      <c r="E236" s="92"/>
      <c r="F236" s="92"/>
      <c r="G236" s="92"/>
      <c r="H236" s="88" t="e">
        <f>#REF!</f>
        <v>#REF!</v>
      </c>
    </row>
    <row r="237" spans="1:8" s="89" customFormat="1" x14ac:dyDescent="0.25">
      <c r="A237" s="93">
        <v>429</v>
      </c>
      <c r="B237" s="94"/>
      <c r="C237" s="92"/>
      <c r="D237" s="92"/>
      <c r="E237" s="92"/>
      <c r="F237" s="92"/>
      <c r="G237" s="92"/>
      <c r="H237" s="88" t="e">
        <f>#REF!</f>
        <v>#REF!</v>
      </c>
    </row>
    <row r="238" spans="1:8" s="89" customFormat="1" x14ac:dyDescent="0.25">
      <c r="A238" s="93">
        <v>430</v>
      </c>
      <c r="B238" s="94"/>
      <c r="C238" s="92"/>
      <c r="D238" s="92"/>
      <c r="E238" s="92"/>
      <c r="F238" s="92"/>
      <c r="G238" s="92"/>
      <c r="H238" s="88" t="e">
        <f>#REF!</f>
        <v>#REF!</v>
      </c>
    </row>
    <row r="239" spans="1:8" s="89" customFormat="1" x14ac:dyDescent="0.25">
      <c r="A239" s="95" t="s">
        <v>292</v>
      </c>
      <c r="B239" s="91"/>
      <c r="C239" s="91"/>
      <c r="D239" s="87"/>
      <c r="E239" s="87"/>
      <c r="F239" s="87"/>
      <c r="G239" s="87"/>
      <c r="H239" s="88"/>
    </row>
    <row r="240" spans="1:8" s="89" customFormat="1" x14ac:dyDescent="0.25">
      <c r="A240" s="93">
        <v>501</v>
      </c>
      <c r="B240" s="94" t="s">
        <v>44</v>
      </c>
      <c r="C240" s="92">
        <v>91</v>
      </c>
      <c r="D240" s="92">
        <v>18.3</v>
      </c>
      <c r="E240" s="92">
        <v>68</v>
      </c>
      <c r="F240" s="92">
        <v>0.21</v>
      </c>
      <c r="G240" s="92">
        <v>0.59</v>
      </c>
      <c r="H240" s="88" t="e">
        <f>#REF!</f>
        <v>#REF!</v>
      </c>
    </row>
    <row r="241" spans="1:8" s="89" customFormat="1" x14ac:dyDescent="0.25">
      <c r="A241" s="93">
        <v>502</v>
      </c>
      <c r="B241" s="96" t="s">
        <v>46</v>
      </c>
      <c r="C241" s="92">
        <v>89.637</v>
      </c>
      <c r="D241" s="87">
        <v>12.057</v>
      </c>
      <c r="E241" s="87">
        <v>80.741</v>
      </c>
      <c r="F241" s="87">
        <v>0.10199999999999999</v>
      </c>
      <c r="G241" s="87">
        <v>0.39800000000000002</v>
      </c>
      <c r="H241" s="88" t="e">
        <f>#REF!</f>
        <v>#REF!</v>
      </c>
    </row>
    <row r="242" spans="1:8" s="89" customFormat="1" x14ac:dyDescent="0.25">
      <c r="A242" s="93">
        <v>503</v>
      </c>
      <c r="B242" s="91" t="s">
        <v>47</v>
      </c>
      <c r="C242" s="92">
        <v>89.991</v>
      </c>
      <c r="D242" s="87">
        <v>27.731999999999999</v>
      </c>
      <c r="E242" s="87">
        <v>76.686000000000007</v>
      </c>
      <c r="F242" s="87">
        <v>0.317</v>
      </c>
      <c r="G242" s="87">
        <v>0.49399999999999999</v>
      </c>
      <c r="H242" s="88" t="e">
        <f>#REF!</f>
        <v>#REF!</v>
      </c>
    </row>
    <row r="243" spans="1:8" s="89" customFormat="1" x14ac:dyDescent="0.25">
      <c r="A243" s="93">
        <v>504</v>
      </c>
      <c r="B243" s="91" t="s">
        <v>48</v>
      </c>
      <c r="C243" s="92">
        <v>29.416</v>
      </c>
      <c r="D243" s="87">
        <v>23.626000000000001</v>
      </c>
      <c r="E243" s="87">
        <v>76.822999999999993</v>
      </c>
      <c r="F243" s="87">
        <v>0.51100000000000001</v>
      </c>
      <c r="G243" s="87">
        <v>0.40799999999999997</v>
      </c>
      <c r="H243" s="88" t="e">
        <f>#REF!</f>
        <v>#REF!</v>
      </c>
    </row>
    <row r="244" spans="1:8" s="89" customFormat="1" x14ac:dyDescent="0.25">
      <c r="A244" s="93">
        <v>505</v>
      </c>
      <c r="B244" s="91" t="s">
        <v>54</v>
      </c>
      <c r="C244" s="92">
        <v>89.933999999999997</v>
      </c>
      <c r="D244" s="87">
        <v>99.85</v>
      </c>
      <c r="E244" s="87">
        <v>71.826999999999998</v>
      </c>
      <c r="F244" s="87">
        <v>0.17799999999999999</v>
      </c>
      <c r="G244" s="87">
        <v>0.20300000000000001</v>
      </c>
      <c r="H244" s="88" t="e">
        <f>#REF!</f>
        <v>#REF!</v>
      </c>
    </row>
    <row r="245" spans="1:8" s="89" customFormat="1" x14ac:dyDescent="0.25">
      <c r="A245" s="93">
        <v>506</v>
      </c>
      <c r="B245" s="91" t="s">
        <v>55</v>
      </c>
      <c r="C245" s="92">
        <v>32.073999999999998</v>
      </c>
      <c r="D245" s="87">
        <v>12.909000000000001</v>
      </c>
      <c r="E245" s="87">
        <v>78.911000000000001</v>
      </c>
      <c r="F245" s="87">
        <v>0.96799999999999997</v>
      </c>
      <c r="G245" s="87">
        <v>0.33</v>
      </c>
      <c r="H245" s="88" t="e">
        <f>#REF!</f>
        <v>#REF!</v>
      </c>
    </row>
    <row r="246" spans="1:8" s="89" customFormat="1" x14ac:dyDescent="0.25">
      <c r="A246" s="93">
        <v>507</v>
      </c>
      <c r="B246" s="91" t="s">
        <v>59</v>
      </c>
      <c r="C246" s="92">
        <v>93.072999999999993</v>
      </c>
      <c r="D246" s="87">
        <v>25.847999999999999</v>
      </c>
      <c r="E246" s="87">
        <v>72.852999999999994</v>
      </c>
      <c r="F246" s="87">
        <v>0.30299999999999999</v>
      </c>
      <c r="G246" s="87">
        <v>0.64500000000000002</v>
      </c>
      <c r="H246" s="88" t="e">
        <f>#REF!</f>
        <v>#REF!</v>
      </c>
    </row>
    <row r="247" spans="1:8" s="89" customFormat="1" x14ac:dyDescent="0.25">
      <c r="A247" s="93">
        <v>508</v>
      </c>
      <c r="B247" s="91" t="s">
        <v>62</v>
      </c>
      <c r="C247" s="92">
        <v>90.676000000000002</v>
      </c>
      <c r="D247" s="87">
        <v>39.951999999999998</v>
      </c>
      <c r="E247" s="87">
        <v>68.727999999999994</v>
      </c>
      <c r="F247" s="87">
        <v>0.74299999999999999</v>
      </c>
      <c r="G247" s="87">
        <v>1.117</v>
      </c>
      <c r="H247" s="88" t="e">
        <f>#REF!</f>
        <v>#REF!</v>
      </c>
    </row>
    <row r="248" spans="1:8" s="89" customFormat="1" x14ac:dyDescent="0.25">
      <c r="A248" s="93">
        <v>509</v>
      </c>
      <c r="B248" s="91" t="s">
        <v>63</v>
      </c>
      <c r="C248" s="92">
        <v>94.188999999999993</v>
      </c>
      <c r="D248" s="87">
        <v>24.948</v>
      </c>
      <c r="E248" s="87">
        <v>0</v>
      </c>
      <c r="F248" s="87">
        <v>0.54500000000000004</v>
      </c>
      <c r="G248" s="87">
        <v>0.72</v>
      </c>
      <c r="H248" s="88" t="e">
        <f>#REF!</f>
        <v>#REF!</v>
      </c>
    </row>
    <row r="249" spans="1:8" s="89" customFormat="1" x14ac:dyDescent="0.25">
      <c r="A249" s="93">
        <v>510</v>
      </c>
      <c r="B249" s="91" t="s">
        <v>64</v>
      </c>
      <c r="C249" s="92">
        <v>14.342000000000001</v>
      </c>
      <c r="D249" s="87">
        <v>9.6609999999999996</v>
      </c>
      <c r="E249" s="87">
        <v>72.915000000000006</v>
      </c>
      <c r="F249" s="87">
        <v>0.85799999999999998</v>
      </c>
      <c r="G249" s="87">
        <v>0.34699999999999998</v>
      </c>
      <c r="H249" s="88" t="e">
        <f>#REF!</f>
        <v>#REF!</v>
      </c>
    </row>
    <row r="250" spans="1:8" s="89" customFormat="1" x14ac:dyDescent="0.25">
      <c r="A250" s="93">
        <v>511</v>
      </c>
      <c r="B250" s="91" t="s">
        <v>68</v>
      </c>
      <c r="C250" s="92">
        <v>19.54</v>
      </c>
      <c r="D250" s="87">
        <v>8.9</v>
      </c>
      <c r="E250" s="87">
        <v>70.191999999999993</v>
      </c>
      <c r="F250" s="87">
        <v>1.502</v>
      </c>
      <c r="G250" s="87">
        <v>0.154</v>
      </c>
      <c r="H250" s="88" t="e">
        <f>#REF!</f>
        <v>#REF!</v>
      </c>
    </row>
    <row r="251" spans="1:8" s="89" customFormat="1" x14ac:dyDescent="0.25">
      <c r="A251" s="93">
        <v>512</v>
      </c>
      <c r="B251" s="91" t="s">
        <v>69</v>
      </c>
      <c r="C251" s="92">
        <v>92.626000000000005</v>
      </c>
      <c r="D251" s="87">
        <v>22.366</v>
      </c>
      <c r="E251" s="87">
        <v>70.120999999999995</v>
      </c>
      <c r="F251" s="87">
        <v>0.14499999999999999</v>
      </c>
      <c r="G251" s="87">
        <v>0.60799999999999998</v>
      </c>
      <c r="H251" s="88" t="e">
        <f>#REF!</f>
        <v>#REF!</v>
      </c>
    </row>
    <row r="252" spans="1:8" s="89" customFormat="1" x14ac:dyDescent="0.25">
      <c r="A252" s="93">
        <v>513</v>
      </c>
      <c r="B252" s="91" t="s">
        <v>72</v>
      </c>
      <c r="C252" s="92">
        <v>89.058000000000007</v>
      </c>
      <c r="D252" s="87">
        <v>9.1140000000000008</v>
      </c>
      <c r="E252" s="87">
        <v>88.126999999999995</v>
      </c>
      <c r="F252" s="87">
        <v>3.7999999999999999E-2</v>
      </c>
      <c r="G252" s="87">
        <v>0.311</v>
      </c>
      <c r="H252" s="88" t="e">
        <f>#REF!</f>
        <v>#REF!</v>
      </c>
    </row>
    <row r="253" spans="1:8" s="89" customFormat="1" x14ac:dyDescent="0.25">
      <c r="A253" s="93">
        <v>514</v>
      </c>
      <c r="B253" s="91" t="s">
        <v>76</v>
      </c>
      <c r="C253" s="92">
        <v>90.403000000000006</v>
      </c>
      <c r="D253" s="87">
        <v>23.471</v>
      </c>
      <c r="E253" s="87">
        <v>81.177000000000007</v>
      </c>
      <c r="F253" s="87">
        <v>6.2E-2</v>
      </c>
      <c r="G253" s="87">
        <v>0.81699999999999995</v>
      </c>
      <c r="H253" s="88" t="e">
        <f>#REF!</f>
        <v>#REF!</v>
      </c>
    </row>
    <row r="254" spans="1:8" s="89" customFormat="1" x14ac:dyDescent="0.25">
      <c r="A254" s="93">
        <v>515</v>
      </c>
      <c r="B254" s="91" t="s">
        <v>78</v>
      </c>
      <c r="C254" s="92">
        <v>90.968000000000004</v>
      </c>
      <c r="D254" s="87">
        <v>67.159000000000006</v>
      </c>
      <c r="E254" s="87">
        <v>87.230999999999995</v>
      </c>
      <c r="F254" s="87">
        <v>7.0999999999999994E-2</v>
      </c>
      <c r="G254" s="87">
        <v>0.53900000000000003</v>
      </c>
      <c r="H254" s="88" t="e">
        <f>#REF!</f>
        <v>#REF!</v>
      </c>
    </row>
    <row r="255" spans="1:8" s="89" customFormat="1" x14ac:dyDescent="0.25">
      <c r="A255" s="93">
        <v>516</v>
      </c>
      <c r="B255" s="91" t="s">
        <v>81</v>
      </c>
      <c r="C255" s="92">
        <v>58.612000000000002</v>
      </c>
      <c r="D255" s="87">
        <v>8.0579999999999998</v>
      </c>
      <c r="E255" s="87">
        <v>81.155000000000001</v>
      </c>
      <c r="F255" s="87">
        <v>5.7000000000000002E-2</v>
      </c>
      <c r="G255" s="87">
        <v>0.27300000000000002</v>
      </c>
      <c r="H255" s="88" t="e">
        <f>#REF!</f>
        <v>#REF!</v>
      </c>
    </row>
    <row r="256" spans="1:8" s="89" customFormat="1" x14ac:dyDescent="0.25">
      <c r="A256" s="93">
        <v>517</v>
      </c>
      <c r="B256" s="91" t="s">
        <v>91</v>
      </c>
      <c r="C256" s="92">
        <v>90.698999999999998</v>
      </c>
      <c r="D256" s="87">
        <v>43.481999999999999</v>
      </c>
      <c r="E256" s="87">
        <v>69.606999999999999</v>
      </c>
      <c r="F256" s="87">
        <v>0.31</v>
      </c>
      <c r="G256" s="87">
        <v>1.155</v>
      </c>
      <c r="H256" s="88" t="e">
        <f>#REF!</f>
        <v>#REF!</v>
      </c>
    </row>
    <row r="257" spans="1:8" s="89" customFormat="1" x14ac:dyDescent="0.25">
      <c r="A257" s="93">
        <v>518</v>
      </c>
      <c r="B257" s="91" t="s">
        <v>92</v>
      </c>
      <c r="C257" s="92">
        <v>91.549000000000007</v>
      </c>
      <c r="D257" s="87">
        <v>26.562999999999999</v>
      </c>
      <c r="E257" s="87">
        <v>89.805000000000007</v>
      </c>
      <c r="F257" s="87">
        <v>0.34399999999999997</v>
      </c>
      <c r="G257" s="87">
        <v>0.752</v>
      </c>
      <c r="H257" s="88" t="e">
        <f>#REF!</f>
        <v>#REF!</v>
      </c>
    </row>
    <row r="258" spans="1:8" s="89" customFormat="1" x14ac:dyDescent="0.25">
      <c r="A258" s="93">
        <v>519</v>
      </c>
      <c r="B258" s="91" t="s">
        <v>93</v>
      </c>
      <c r="C258" s="92">
        <v>93.980999999999995</v>
      </c>
      <c r="D258" s="87">
        <v>31.007999999999999</v>
      </c>
      <c r="E258" s="87">
        <v>67.069000000000003</v>
      </c>
      <c r="F258" s="87">
        <v>0.28499999999999998</v>
      </c>
      <c r="G258" s="87">
        <v>0.81399999999999995</v>
      </c>
      <c r="H258" s="88" t="e">
        <f>#REF!</f>
        <v>#REF!</v>
      </c>
    </row>
    <row r="259" spans="1:8" s="89" customFormat="1" x14ac:dyDescent="0.25">
      <c r="A259" s="93">
        <v>520</v>
      </c>
      <c r="B259" s="91" t="s">
        <v>94</v>
      </c>
      <c r="C259" s="92">
        <v>91.361999999999995</v>
      </c>
      <c r="D259" s="87">
        <v>24.16</v>
      </c>
      <c r="E259" s="87">
        <v>77.171999999999997</v>
      </c>
      <c r="F259" s="87">
        <v>0.186</v>
      </c>
      <c r="G259" s="87">
        <v>0.68700000000000006</v>
      </c>
      <c r="H259" s="88" t="e">
        <f>#REF!</f>
        <v>#REF!</v>
      </c>
    </row>
    <row r="260" spans="1:8" s="89" customFormat="1" x14ac:dyDescent="0.25">
      <c r="A260" s="93">
        <v>521</v>
      </c>
      <c r="B260" s="91" t="s">
        <v>98</v>
      </c>
      <c r="C260" s="92">
        <v>89.247</v>
      </c>
      <c r="D260" s="87">
        <v>8.923</v>
      </c>
      <c r="E260" s="87">
        <v>83.926000000000002</v>
      </c>
      <c r="F260" s="87">
        <v>0.42399999999999999</v>
      </c>
      <c r="G260" s="87">
        <v>0.311</v>
      </c>
      <c r="H260" s="88" t="e">
        <f>#REF!</f>
        <v>#REF!</v>
      </c>
    </row>
    <row r="261" spans="1:8" s="89" customFormat="1" x14ac:dyDescent="0.25">
      <c r="A261" s="93">
        <v>522</v>
      </c>
      <c r="B261" s="94" t="s">
        <v>99</v>
      </c>
      <c r="C261" s="92">
        <v>99.2</v>
      </c>
      <c r="D261" s="92"/>
      <c r="E261" s="92">
        <v>177</v>
      </c>
      <c r="F261" s="92"/>
      <c r="G261" s="92"/>
      <c r="H261" s="88" t="e">
        <f>#REF!</f>
        <v>#REF!</v>
      </c>
    </row>
    <row r="262" spans="1:8" s="89" customFormat="1" x14ac:dyDescent="0.25">
      <c r="A262" s="93">
        <v>523</v>
      </c>
      <c r="B262" s="91" t="s">
        <v>100</v>
      </c>
      <c r="C262" s="92">
        <v>92.677999999999997</v>
      </c>
      <c r="D262" s="87">
        <v>88.447999999999993</v>
      </c>
      <c r="E262" s="87">
        <v>77.855999999999995</v>
      </c>
      <c r="F262" s="87">
        <v>0.56200000000000006</v>
      </c>
      <c r="G262" s="87">
        <v>0.35699999999999998</v>
      </c>
      <c r="H262" s="88" t="e">
        <f>#REF!</f>
        <v>#REF!</v>
      </c>
    </row>
    <row r="263" spans="1:8" s="89" customFormat="1" x14ac:dyDescent="0.25">
      <c r="A263" s="93">
        <v>524</v>
      </c>
      <c r="B263" s="91" t="s">
        <v>101</v>
      </c>
      <c r="C263" s="92">
        <v>91.518000000000001</v>
      </c>
      <c r="D263" s="87">
        <v>60.500999999999998</v>
      </c>
      <c r="E263" s="87">
        <v>76.668999999999997</v>
      </c>
      <c r="F263" s="87">
        <v>5.0430000000000001</v>
      </c>
      <c r="G263" s="87">
        <v>2.911</v>
      </c>
      <c r="H263" s="88" t="e">
        <f>#REF!</f>
        <v>#REF!</v>
      </c>
    </row>
    <row r="264" spans="1:8" s="89" customFormat="1" x14ac:dyDescent="0.25">
      <c r="A264" s="93">
        <v>525</v>
      </c>
      <c r="B264" s="91" t="s">
        <v>102</v>
      </c>
      <c r="C264" s="92">
        <v>91.274000000000001</v>
      </c>
      <c r="D264" s="87">
        <v>29.283999999999999</v>
      </c>
      <c r="E264" s="87">
        <v>109.94799999999999</v>
      </c>
      <c r="F264" s="87">
        <v>0.312</v>
      </c>
      <c r="G264" s="87">
        <v>0.71099999999999997</v>
      </c>
      <c r="H264" s="88" t="e">
        <f>#REF!</f>
        <v>#REF!</v>
      </c>
    </row>
    <row r="265" spans="1:8" s="89" customFormat="1" x14ac:dyDescent="0.25">
      <c r="A265" s="93">
        <v>526</v>
      </c>
      <c r="B265" s="91" t="s">
        <v>141</v>
      </c>
      <c r="C265" s="92">
        <v>86.067999999999998</v>
      </c>
      <c r="D265" s="87">
        <v>7.54</v>
      </c>
      <c r="E265" s="87">
        <v>72.046999999999997</v>
      </c>
      <c r="F265" s="87">
        <v>0.35899999999999999</v>
      </c>
      <c r="G265" s="87">
        <v>0.187</v>
      </c>
      <c r="H265" s="88" t="e">
        <f>#REF!</f>
        <v>#REF!</v>
      </c>
    </row>
    <row r="266" spans="1:8" s="89" customFormat="1" x14ac:dyDescent="0.25">
      <c r="A266" s="93">
        <v>527</v>
      </c>
      <c r="B266" s="91" t="s">
        <v>142</v>
      </c>
      <c r="C266" s="92">
        <v>28.114000000000001</v>
      </c>
      <c r="D266" s="87">
        <v>7.923</v>
      </c>
      <c r="E266" s="87">
        <v>72.203999999999994</v>
      </c>
      <c r="F266" s="87">
        <v>0.42099999999999999</v>
      </c>
      <c r="G266" s="87">
        <v>0.20899999999999999</v>
      </c>
      <c r="H266" s="88" t="e">
        <f>#REF!</f>
        <v>#REF!</v>
      </c>
    </row>
    <row r="267" spans="1:8" s="89" customFormat="1" x14ac:dyDescent="0.25">
      <c r="A267" s="93">
        <v>528</v>
      </c>
      <c r="B267" s="91" t="s">
        <v>144</v>
      </c>
      <c r="C267" s="92">
        <v>89.983000000000004</v>
      </c>
      <c r="D267" s="87">
        <v>13.21</v>
      </c>
      <c r="E267" s="87">
        <v>75.962000000000003</v>
      </c>
      <c r="F267" s="87">
        <v>0.41499999999999998</v>
      </c>
      <c r="G267" s="87">
        <v>0.38200000000000001</v>
      </c>
      <c r="H267" s="88" t="e">
        <f>#REF!</f>
        <v>#REF!</v>
      </c>
    </row>
    <row r="268" spans="1:8" s="89" customFormat="1" x14ac:dyDescent="0.25">
      <c r="A268" s="93">
        <v>529</v>
      </c>
      <c r="B268" s="91" t="s">
        <v>145</v>
      </c>
      <c r="C268" s="92">
        <v>89.066000000000003</v>
      </c>
      <c r="D268" s="87">
        <v>14.26</v>
      </c>
      <c r="E268" s="87">
        <v>63.411999999999999</v>
      </c>
      <c r="F268" s="87">
        <v>0.746</v>
      </c>
      <c r="G268" s="87">
        <v>0.31900000000000001</v>
      </c>
      <c r="H268" s="88" t="e">
        <f>#REF!</f>
        <v>#REF!</v>
      </c>
    </row>
    <row r="269" spans="1:8" s="89" customFormat="1" x14ac:dyDescent="0.25">
      <c r="A269" s="93">
        <v>530</v>
      </c>
      <c r="B269" s="91" t="s">
        <v>146</v>
      </c>
      <c r="C269" s="92">
        <v>41.917000000000002</v>
      </c>
      <c r="D269" s="87">
        <v>12.164</v>
      </c>
      <c r="E269" s="87">
        <v>67.471000000000004</v>
      </c>
      <c r="F269" s="87">
        <v>0.52800000000000002</v>
      </c>
      <c r="G269" s="87">
        <v>0.254</v>
      </c>
      <c r="H269" s="88" t="e">
        <f>#REF!</f>
        <v>#REF!</v>
      </c>
    </row>
    <row r="270" spans="1:8" s="89" customFormat="1" x14ac:dyDescent="0.25">
      <c r="A270" s="93">
        <v>531</v>
      </c>
      <c r="B270" s="91" t="s">
        <v>152</v>
      </c>
      <c r="C270" s="92">
        <v>63.618000000000002</v>
      </c>
      <c r="D270" s="87">
        <v>8.2129999999999992</v>
      </c>
      <c r="E270" s="87">
        <v>83.010999999999996</v>
      </c>
      <c r="F270" s="87">
        <v>4.8000000000000001E-2</v>
      </c>
      <c r="G270" s="87">
        <v>0.28599999999999998</v>
      </c>
      <c r="H270" s="88" t="e">
        <f>#REF!</f>
        <v>#REF!</v>
      </c>
    </row>
    <row r="271" spans="1:8" s="89" customFormat="1" x14ac:dyDescent="0.25">
      <c r="A271" s="93">
        <v>532</v>
      </c>
      <c r="B271" s="91" t="s">
        <v>153</v>
      </c>
      <c r="C271" s="92">
        <v>71.66</v>
      </c>
      <c r="D271" s="87">
        <v>8.9480000000000004</v>
      </c>
      <c r="E271" s="87">
        <v>87.936999999999998</v>
      </c>
      <c r="F271" s="87">
        <v>2.5000000000000001E-2</v>
      </c>
      <c r="G271" s="87">
        <v>0.314</v>
      </c>
      <c r="H271" s="88" t="e">
        <f>#REF!</f>
        <v>#REF!</v>
      </c>
    </row>
    <row r="272" spans="1:8" s="89" customFormat="1" x14ac:dyDescent="0.25">
      <c r="A272" s="93">
        <v>533</v>
      </c>
      <c r="B272" s="91" t="s">
        <v>154</v>
      </c>
      <c r="C272" s="92">
        <v>89.186999999999998</v>
      </c>
      <c r="D272" s="87">
        <v>10.222</v>
      </c>
      <c r="E272" s="87">
        <v>86.447999999999993</v>
      </c>
      <c r="F272" s="87">
        <v>4.1000000000000002E-2</v>
      </c>
      <c r="G272" s="87">
        <v>0.55300000000000005</v>
      </c>
      <c r="H272" s="88" t="e">
        <f>#REF!</f>
        <v>#REF!</v>
      </c>
    </row>
    <row r="273" spans="1:8" s="89" customFormat="1" x14ac:dyDescent="0.25">
      <c r="A273" s="93">
        <v>534</v>
      </c>
      <c r="B273" s="91" t="s">
        <v>159</v>
      </c>
      <c r="C273" s="92">
        <v>90.486999999999995</v>
      </c>
      <c r="D273" s="87">
        <v>36.036000000000001</v>
      </c>
      <c r="E273" s="87">
        <v>71.915999999999997</v>
      </c>
      <c r="F273" s="87">
        <v>0.432</v>
      </c>
      <c r="G273" s="87">
        <v>0.94299999999999995</v>
      </c>
      <c r="H273" s="88" t="e">
        <f>#REF!</f>
        <v>#REF!</v>
      </c>
    </row>
    <row r="274" spans="1:8" s="89" customFormat="1" x14ac:dyDescent="0.25">
      <c r="A274" s="93">
        <v>535</v>
      </c>
      <c r="B274" s="91" t="s">
        <v>160</v>
      </c>
      <c r="C274" s="92">
        <v>91.426000000000002</v>
      </c>
      <c r="D274" s="87">
        <v>32.515000000000001</v>
      </c>
      <c r="E274" s="87">
        <v>81.281999999999996</v>
      </c>
      <c r="F274" s="87">
        <v>0.28999999999999998</v>
      </c>
      <c r="G274" s="87">
        <v>0.40100000000000002</v>
      </c>
      <c r="H274" s="88" t="e">
        <f>#REF!</f>
        <v>#REF!</v>
      </c>
    </row>
    <row r="275" spans="1:8" s="89" customFormat="1" x14ac:dyDescent="0.25">
      <c r="A275" s="93">
        <v>536</v>
      </c>
      <c r="B275" s="91" t="s">
        <v>161</v>
      </c>
      <c r="C275" s="92">
        <v>92.253</v>
      </c>
      <c r="D275" s="87">
        <v>23.7</v>
      </c>
      <c r="E275" s="87">
        <v>67.739000000000004</v>
      </c>
      <c r="F275" s="87">
        <v>0.21199999999999999</v>
      </c>
      <c r="G275" s="87">
        <v>0.6</v>
      </c>
      <c r="H275" s="88" t="e">
        <f>#REF!</f>
        <v>#REF!</v>
      </c>
    </row>
    <row r="276" spans="1:8" s="89" customFormat="1" x14ac:dyDescent="0.25">
      <c r="A276" s="93">
        <v>537</v>
      </c>
      <c r="B276" s="91" t="s">
        <v>162</v>
      </c>
      <c r="C276" s="92">
        <v>94.082999999999998</v>
      </c>
      <c r="D276" s="87">
        <v>58.454000000000001</v>
      </c>
      <c r="E276" s="87">
        <v>69.248999999999995</v>
      </c>
      <c r="F276" s="87">
        <v>10.433999999999999</v>
      </c>
      <c r="G276" s="87">
        <v>4.8869999999999996</v>
      </c>
      <c r="H276" s="88" t="e">
        <f>#REF!</f>
        <v>#REF!</v>
      </c>
    </row>
    <row r="277" spans="1:8" s="89" customFormat="1" x14ac:dyDescent="0.25">
      <c r="A277" s="93">
        <v>538</v>
      </c>
      <c r="B277" s="91" t="s">
        <v>163</v>
      </c>
      <c r="C277" s="92">
        <v>95.667000000000002</v>
      </c>
      <c r="D277" s="87">
        <v>58.570999999999998</v>
      </c>
      <c r="E277" s="87">
        <v>66.846999999999994</v>
      </c>
      <c r="F277" s="87">
        <v>7.8890000000000002</v>
      </c>
      <c r="G277" s="87">
        <v>3.9289999999999998</v>
      </c>
      <c r="H277" s="88" t="e">
        <f>#REF!</f>
        <v>#REF!</v>
      </c>
    </row>
    <row r="278" spans="1:8" s="89" customFormat="1" x14ac:dyDescent="0.25">
      <c r="A278" s="93">
        <v>539</v>
      </c>
      <c r="B278" s="91" t="s">
        <v>164</v>
      </c>
      <c r="C278" s="92">
        <v>91.570999999999998</v>
      </c>
      <c r="D278" s="87">
        <v>26.552</v>
      </c>
      <c r="E278" s="87">
        <v>108.164</v>
      </c>
      <c r="F278" s="87">
        <v>0.92900000000000005</v>
      </c>
      <c r="G278" s="87">
        <v>0.77200000000000002</v>
      </c>
      <c r="H278" s="88" t="e">
        <f>#REF!</f>
        <v>#REF!</v>
      </c>
    </row>
    <row r="279" spans="1:8" s="89" customFormat="1" x14ac:dyDescent="0.25">
      <c r="A279" s="93">
        <v>540</v>
      </c>
      <c r="B279" s="91" t="s">
        <v>167</v>
      </c>
      <c r="C279" s="92">
        <v>83.546000000000006</v>
      </c>
      <c r="D279" s="87">
        <v>11.8</v>
      </c>
      <c r="E279" s="87">
        <v>77.152000000000001</v>
      </c>
      <c r="F279" s="87">
        <v>0.82599999999999996</v>
      </c>
      <c r="G279" s="87">
        <v>0.30199999999999999</v>
      </c>
      <c r="H279" s="88" t="e">
        <f>#REF!</f>
        <v>#REF!</v>
      </c>
    </row>
    <row r="280" spans="1:8" s="89" customFormat="1" x14ac:dyDescent="0.25">
      <c r="A280" s="93">
        <v>541</v>
      </c>
      <c r="B280" s="91" t="s">
        <v>170</v>
      </c>
      <c r="C280" s="92">
        <v>89.531999999999996</v>
      </c>
      <c r="D280" s="87">
        <v>10.907999999999999</v>
      </c>
      <c r="E280" s="87">
        <v>83.540999999999997</v>
      </c>
      <c r="F280" s="87">
        <v>0.151</v>
      </c>
      <c r="G280" s="87">
        <v>0.35499999999999998</v>
      </c>
      <c r="H280" s="88" t="e">
        <f>#REF!</f>
        <v>#REF!</v>
      </c>
    </row>
    <row r="281" spans="1:8" s="89" customFormat="1" x14ac:dyDescent="0.25">
      <c r="A281" s="93">
        <v>542</v>
      </c>
      <c r="B281" s="91" t="s">
        <v>179</v>
      </c>
      <c r="C281" s="92">
        <v>73.088999999999999</v>
      </c>
      <c r="D281" s="87">
        <v>8.8249999999999993</v>
      </c>
      <c r="E281" s="87">
        <v>72</v>
      </c>
      <c r="F281" s="87">
        <v>1.0029999999999999</v>
      </c>
      <c r="G281" s="87">
        <v>0.247</v>
      </c>
      <c r="H281" s="88" t="e">
        <f>#REF!</f>
        <v>#REF!</v>
      </c>
    </row>
    <row r="282" spans="1:8" s="89" customFormat="1" x14ac:dyDescent="0.25">
      <c r="A282" s="93">
        <v>543</v>
      </c>
      <c r="B282" s="94" t="s">
        <v>180</v>
      </c>
      <c r="C282" s="92">
        <v>90</v>
      </c>
      <c r="D282" s="92">
        <v>25.38</v>
      </c>
      <c r="E282" s="92">
        <v>88.33</v>
      </c>
      <c r="F282" s="92">
        <v>0.15</v>
      </c>
      <c r="G282" s="92">
        <v>0.39</v>
      </c>
      <c r="H282" s="88" t="e">
        <f>#REF!</f>
        <v>#REF!</v>
      </c>
    </row>
    <row r="283" spans="1:8" s="89" customFormat="1" x14ac:dyDescent="0.25">
      <c r="A283" s="93">
        <v>544</v>
      </c>
      <c r="B283" s="91" t="s">
        <v>182</v>
      </c>
      <c r="C283" s="92">
        <v>91.858999999999995</v>
      </c>
      <c r="D283" s="87">
        <v>7.2560000000000002</v>
      </c>
      <c r="E283" s="87">
        <v>54.212000000000003</v>
      </c>
      <c r="F283" s="87">
        <v>0.16300000000000001</v>
      </c>
      <c r="G283" s="87">
        <v>0.217</v>
      </c>
      <c r="H283" s="88" t="e">
        <f>#REF!</f>
        <v>#REF!</v>
      </c>
    </row>
    <row r="284" spans="1:8" s="89" customFormat="1" x14ac:dyDescent="0.25">
      <c r="A284" s="93">
        <v>545</v>
      </c>
      <c r="B284" s="94" t="s">
        <v>184</v>
      </c>
      <c r="C284" s="92">
        <v>89</v>
      </c>
      <c r="D284" s="92">
        <v>12.3</v>
      </c>
      <c r="E284" s="92">
        <v>75</v>
      </c>
      <c r="F284" s="92">
        <v>0.09</v>
      </c>
      <c r="G284" s="92">
        <v>0.33</v>
      </c>
      <c r="H284" s="88" t="e">
        <f>#REF!</f>
        <v>#REF!</v>
      </c>
    </row>
    <row r="285" spans="1:8" s="89" customFormat="1" x14ac:dyDescent="0.25">
      <c r="A285" s="93">
        <v>546</v>
      </c>
      <c r="B285" s="91" t="s">
        <v>187</v>
      </c>
      <c r="C285" s="92">
        <v>89.763000000000005</v>
      </c>
      <c r="D285" s="87">
        <v>16.806999999999999</v>
      </c>
      <c r="E285" s="87">
        <v>67.751999999999995</v>
      </c>
      <c r="F285" s="87">
        <v>0.40500000000000003</v>
      </c>
      <c r="G285" s="87">
        <v>0.61699999999999999</v>
      </c>
      <c r="H285" s="88" t="e">
        <f>#REF!</f>
        <v>#REF!</v>
      </c>
    </row>
    <row r="286" spans="1:8" s="89" customFormat="1" x14ac:dyDescent="0.25">
      <c r="A286" s="93">
        <v>547</v>
      </c>
      <c r="B286" s="91" t="s">
        <v>188</v>
      </c>
      <c r="C286" s="92">
        <v>89.629000000000005</v>
      </c>
      <c r="D286" s="87">
        <v>12.093</v>
      </c>
      <c r="E286" s="87">
        <v>91.847999999999999</v>
      </c>
      <c r="F286" s="87">
        <v>0.104</v>
      </c>
      <c r="G286" s="87">
        <v>0.155</v>
      </c>
      <c r="H286" s="88" t="e">
        <f>#REF!</f>
        <v>#REF!</v>
      </c>
    </row>
    <row r="287" spans="1:8" s="89" customFormat="1" x14ac:dyDescent="0.25">
      <c r="A287" s="93">
        <v>548</v>
      </c>
      <c r="B287" s="91" t="s">
        <v>191</v>
      </c>
      <c r="C287" s="92">
        <v>94.191999999999993</v>
      </c>
      <c r="D287" s="87">
        <v>43.954999999999998</v>
      </c>
      <c r="E287" s="87">
        <v>79.067999999999998</v>
      </c>
      <c r="F287" s="87">
        <v>0.20899999999999999</v>
      </c>
      <c r="G287" s="87">
        <v>0.61399999999999999</v>
      </c>
      <c r="H287" s="88" t="e">
        <f>#REF!</f>
        <v>#REF!</v>
      </c>
    </row>
    <row r="288" spans="1:8" s="89" customFormat="1" x14ac:dyDescent="0.25">
      <c r="A288" s="93">
        <v>549</v>
      </c>
      <c r="B288" s="91" t="s">
        <v>193</v>
      </c>
      <c r="C288" s="92">
        <v>89.102999999999994</v>
      </c>
      <c r="D288" s="87">
        <v>24.03</v>
      </c>
      <c r="E288" s="87">
        <v>79.236000000000004</v>
      </c>
      <c r="F288" s="87">
        <v>0.14099999999999999</v>
      </c>
      <c r="G288" s="87">
        <v>0.41899999999999998</v>
      </c>
      <c r="H288" s="88" t="e">
        <f>#REF!</f>
        <v>#REF!</v>
      </c>
    </row>
    <row r="289" spans="1:8" s="89" customFormat="1" x14ac:dyDescent="0.25">
      <c r="A289" s="93">
        <v>550</v>
      </c>
      <c r="B289" s="91" t="s">
        <v>196</v>
      </c>
      <c r="C289" s="92">
        <v>90.664000000000001</v>
      </c>
      <c r="D289" s="87">
        <v>23.556999999999999</v>
      </c>
      <c r="E289" s="87">
        <v>92.763999999999996</v>
      </c>
      <c r="F289" s="87">
        <v>1.63</v>
      </c>
      <c r="G289" s="87">
        <v>1.1140000000000001</v>
      </c>
      <c r="H289" s="88" t="e">
        <f>#REF!</f>
        <v>#REF!</v>
      </c>
    </row>
    <row r="290" spans="1:8" s="89" customFormat="1" x14ac:dyDescent="0.25">
      <c r="A290" s="93">
        <v>551</v>
      </c>
      <c r="B290" s="91" t="s">
        <v>200</v>
      </c>
      <c r="C290" s="92">
        <v>22.096</v>
      </c>
      <c r="D290" s="87">
        <v>8.6189999999999998</v>
      </c>
      <c r="E290" s="87">
        <v>76.58</v>
      </c>
      <c r="F290" s="87">
        <v>1.0389999999999999</v>
      </c>
      <c r="G290" s="87">
        <v>0.247</v>
      </c>
      <c r="H290" s="88" t="e">
        <f>#REF!</f>
        <v>#REF!</v>
      </c>
    </row>
    <row r="291" spans="1:8" s="89" customFormat="1" x14ac:dyDescent="0.25">
      <c r="A291" s="93">
        <v>552</v>
      </c>
      <c r="B291" s="91" t="s">
        <v>201</v>
      </c>
      <c r="C291" s="92">
        <v>23.866</v>
      </c>
      <c r="D291" s="87">
        <v>11.375999999999999</v>
      </c>
      <c r="E291" s="87">
        <v>81.367999999999995</v>
      </c>
      <c r="F291" s="87">
        <v>0.14099999999999999</v>
      </c>
      <c r="G291" s="87">
        <v>0.29399999999999998</v>
      </c>
      <c r="H291" s="88" t="e">
        <f>#REF!</f>
        <v>#REF!</v>
      </c>
    </row>
    <row r="292" spans="1:8" s="89" customFormat="1" x14ac:dyDescent="0.25">
      <c r="A292" s="93">
        <v>553</v>
      </c>
      <c r="B292" s="91" t="s">
        <v>204</v>
      </c>
      <c r="C292" s="92">
        <v>95.125</v>
      </c>
      <c r="D292" s="87">
        <v>67.355999999999995</v>
      </c>
      <c r="E292" s="87">
        <v>75.058999999999997</v>
      </c>
      <c r="F292" s="87">
        <v>4.0380000000000003</v>
      </c>
      <c r="G292" s="87">
        <v>2.4049999999999998</v>
      </c>
      <c r="H292" s="88" t="e">
        <f>#REF!</f>
        <v>#REF!</v>
      </c>
    </row>
    <row r="293" spans="1:8" s="89" customFormat="1" x14ac:dyDescent="0.25">
      <c r="A293" s="93">
        <v>554</v>
      </c>
      <c r="B293" s="91" t="s">
        <v>208</v>
      </c>
      <c r="C293" s="92">
        <v>91.596999999999994</v>
      </c>
      <c r="D293" s="87">
        <v>14.677</v>
      </c>
      <c r="E293" s="87">
        <v>83.46</v>
      </c>
      <c r="F293" s="87">
        <v>2.1190000000000002</v>
      </c>
      <c r="G293" s="87">
        <v>1.722</v>
      </c>
      <c r="H293" s="88" t="e">
        <f>#REF!</f>
        <v>#REF!</v>
      </c>
    </row>
    <row r="294" spans="1:8" s="89" customFormat="1" x14ac:dyDescent="0.25">
      <c r="A294" s="93">
        <v>555</v>
      </c>
      <c r="B294" s="91" t="s">
        <v>215</v>
      </c>
      <c r="C294" s="92">
        <v>89.18</v>
      </c>
      <c r="D294" s="87">
        <v>8.9629999999999992</v>
      </c>
      <c r="E294" s="87">
        <v>84.156000000000006</v>
      </c>
      <c r="F294" s="87">
        <v>0.108</v>
      </c>
      <c r="G294" s="87">
        <v>0.33200000000000002</v>
      </c>
      <c r="H294" s="88" t="e">
        <f>#REF!</f>
        <v>#REF!</v>
      </c>
    </row>
    <row r="295" spans="1:8" s="89" customFormat="1" x14ac:dyDescent="0.25">
      <c r="A295" s="93">
        <v>556</v>
      </c>
      <c r="B295" s="91" t="s">
        <v>216</v>
      </c>
      <c r="C295" s="92">
        <v>88.646000000000001</v>
      </c>
      <c r="D295" s="87">
        <v>10.930999999999999</v>
      </c>
      <c r="E295" s="87">
        <v>79.894000000000005</v>
      </c>
      <c r="F295" s="87">
        <v>0.1</v>
      </c>
      <c r="G295" s="87">
        <v>0.35599999999999998</v>
      </c>
      <c r="H295" s="88" t="e">
        <f>#REF!</f>
        <v>#REF!</v>
      </c>
    </row>
    <row r="296" spans="1:8" s="89" customFormat="1" x14ac:dyDescent="0.25">
      <c r="A296" s="93">
        <v>557</v>
      </c>
      <c r="B296" s="91" t="s">
        <v>219</v>
      </c>
      <c r="C296" s="92">
        <v>94.953999999999994</v>
      </c>
      <c r="D296" s="87">
        <v>24.033999999999999</v>
      </c>
      <c r="E296" s="87">
        <v>58.124000000000002</v>
      </c>
      <c r="F296" s="87">
        <v>1.0569999999999999</v>
      </c>
      <c r="G296" s="87">
        <v>0.60599999999999998</v>
      </c>
      <c r="H296" s="88" t="e">
        <f>#REF!</f>
        <v>#REF!</v>
      </c>
    </row>
    <row r="297" spans="1:8" s="89" customFormat="1" x14ac:dyDescent="0.25">
      <c r="A297" s="93">
        <v>558</v>
      </c>
      <c r="B297" s="91" t="s">
        <v>230</v>
      </c>
      <c r="C297" s="92">
        <v>90.968000000000004</v>
      </c>
      <c r="D297" s="87">
        <v>13.891</v>
      </c>
      <c r="E297" s="87">
        <v>63.164000000000001</v>
      </c>
      <c r="F297" s="87">
        <v>0.64400000000000002</v>
      </c>
      <c r="G297" s="87">
        <v>0.184</v>
      </c>
      <c r="H297" s="88" t="e">
        <f>#REF!</f>
        <v>#REF!</v>
      </c>
    </row>
    <row r="298" spans="1:8" s="89" customFormat="1" x14ac:dyDescent="0.25">
      <c r="A298" s="93">
        <v>559</v>
      </c>
      <c r="B298" s="91" t="s">
        <v>231</v>
      </c>
      <c r="C298" s="92">
        <v>90.15</v>
      </c>
      <c r="D298" s="87">
        <v>51.341000000000001</v>
      </c>
      <c r="E298" s="87">
        <v>79.924999999999997</v>
      </c>
      <c r="F298" s="87">
        <v>0.41499999999999998</v>
      </c>
      <c r="G298" s="87">
        <v>0.745</v>
      </c>
      <c r="H298" s="88" t="e">
        <f>#REF!</f>
        <v>#REF!</v>
      </c>
    </row>
    <row r="299" spans="1:8" s="89" customFormat="1" x14ac:dyDescent="0.25">
      <c r="A299" s="93">
        <v>560</v>
      </c>
      <c r="B299" s="91" t="s">
        <v>232</v>
      </c>
      <c r="C299" s="92">
        <v>89.787999999999997</v>
      </c>
      <c r="D299" s="87">
        <v>48.555999999999997</v>
      </c>
      <c r="E299" s="87">
        <v>77.548000000000002</v>
      </c>
      <c r="F299" s="87">
        <v>0.35799999999999998</v>
      </c>
      <c r="G299" s="87">
        <v>0.72299999999999998</v>
      </c>
      <c r="H299" s="88" t="e">
        <f>#REF!</f>
        <v>#REF!</v>
      </c>
    </row>
    <row r="300" spans="1:8" s="89" customFormat="1" x14ac:dyDescent="0.25">
      <c r="A300" s="93">
        <v>561</v>
      </c>
      <c r="B300" s="91" t="s">
        <v>234</v>
      </c>
      <c r="C300" s="92">
        <v>92.271000000000001</v>
      </c>
      <c r="D300" s="87">
        <v>40.167000000000002</v>
      </c>
      <c r="E300" s="87">
        <v>97.521000000000001</v>
      </c>
      <c r="F300" s="87">
        <v>0.28699999999999998</v>
      </c>
      <c r="G300" s="87">
        <v>0.63500000000000001</v>
      </c>
      <c r="H300" s="88" t="e">
        <f>#REF!</f>
        <v>#REF!</v>
      </c>
    </row>
    <row r="301" spans="1:8" s="89" customFormat="1" x14ac:dyDescent="0.25">
      <c r="A301" s="93">
        <v>562</v>
      </c>
      <c r="B301" s="91" t="s">
        <v>235</v>
      </c>
      <c r="C301" s="92">
        <v>92.275999999999996</v>
      </c>
      <c r="D301" s="87">
        <v>44.576999999999998</v>
      </c>
      <c r="E301" s="87">
        <v>94.432000000000002</v>
      </c>
      <c r="F301" s="87">
        <v>0.29099999999999998</v>
      </c>
      <c r="G301" s="87">
        <v>0.67600000000000005</v>
      </c>
      <c r="H301" s="88" t="e">
        <f>#REF!</f>
        <v>#REF!</v>
      </c>
    </row>
    <row r="302" spans="1:8" s="89" customFormat="1" x14ac:dyDescent="0.25">
      <c r="A302" s="93">
        <v>563</v>
      </c>
      <c r="B302" s="91" t="s">
        <v>236</v>
      </c>
      <c r="C302" s="92">
        <v>93.426000000000002</v>
      </c>
      <c r="D302" s="87">
        <v>40.534999999999997</v>
      </c>
      <c r="E302" s="87">
        <v>97.63</v>
      </c>
      <c r="F302" s="87">
        <v>0.27200000000000002</v>
      </c>
      <c r="G302" s="87">
        <v>0.64900000000000002</v>
      </c>
      <c r="H302" s="88" t="e">
        <f>#REF!</f>
        <v>#REF!</v>
      </c>
    </row>
    <row r="303" spans="1:8" s="89" customFormat="1" x14ac:dyDescent="0.25">
      <c r="A303" s="93">
        <v>564</v>
      </c>
      <c r="B303" s="91" t="s">
        <v>237</v>
      </c>
      <c r="C303" s="92">
        <v>86.878</v>
      </c>
      <c r="D303" s="87">
        <v>8.3680000000000003</v>
      </c>
      <c r="E303" s="87">
        <v>87.733999999999995</v>
      </c>
      <c r="F303" s="87">
        <v>0.03</v>
      </c>
      <c r="G303" s="87">
        <v>0.23599999999999999</v>
      </c>
      <c r="H303" s="88" t="e">
        <f>#REF!</f>
        <v>#REF!</v>
      </c>
    </row>
    <row r="304" spans="1:8" s="89" customFormat="1" x14ac:dyDescent="0.25">
      <c r="A304" s="93">
        <v>565</v>
      </c>
      <c r="B304" s="91" t="s">
        <v>249</v>
      </c>
      <c r="C304" s="92">
        <v>92.481999999999999</v>
      </c>
      <c r="D304" s="87">
        <v>32.993000000000002</v>
      </c>
      <c r="E304" s="87">
        <v>66.058999999999997</v>
      </c>
      <c r="F304" s="87">
        <v>0.45</v>
      </c>
      <c r="G304" s="87">
        <v>1.0589999999999999</v>
      </c>
      <c r="H304" s="88" t="e">
        <f>#REF!</f>
        <v>#REF!</v>
      </c>
    </row>
    <row r="305" spans="1:8" s="89" customFormat="1" x14ac:dyDescent="0.25">
      <c r="A305" s="93">
        <v>566</v>
      </c>
      <c r="B305" s="91" t="s">
        <v>250</v>
      </c>
      <c r="C305" s="92">
        <v>92.076999999999998</v>
      </c>
      <c r="D305" s="87">
        <v>21.893999999999998</v>
      </c>
      <c r="E305" s="87">
        <v>112.749</v>
      </c>
      <c r="F305" s="87">
        <v>0.32900000000000001</v>
      </c>
      <c r="G305" s="87">
        <v>0.68200000000000005</v>
      </c>
      <c r="H305" s="88" t="e">
        <f>#REF!</f>
        <v>#REF!</v>
      </c>
    </row>
    <row r="306" spans="1:8" s="89" customFormat="1" x14ac:dyDescent="0.25">
      <c r="A306" s="93">
        <v>567</v>
      </c>
      <c r="B306" s="91" t="s">
        <v>257</v>
      </c>
      <c r="C306" s="92">
        <v>24.312000000000001</v>
      </c>
      <c r="D306" s="87">
        <v>19.911999999999999</v>
      </c>
      <c r="E306" s="87">
        <v>71.003</v>
      </c>
      <c r="F306" s="87">
        <v>0.442</v>
      </c>
      <c r="G306" s="87">
        <v>0.47099999999999997</v>
      </c>
      <c r="H306" s="88" t="e">
        <f>#REF!</f>
        <v>#REF!</v>
      </c>
    </row>
    <row r="307" spans="1:8" s="89" customFormat="1" x14ac:dyDescent="0.25">
      <c r="A307" s="93">
        <v>568</v>
      </c>
      <c r="B307" s="91" t="s">
        <v>261</v>
      </c>
      <c r="C307" s="92">
        <v>89.058000000000007</v>
      </c>
      <c r="D307" s="87">
        <v>12.092000000000001</v>
      </c>
      <c r="E307" s="87">
        <v>82.076999999999998</v>
      </c>
      <c r="F307" s="87">
        <v>7.5999999999999998E-2</v>
      </c>
      <c r="G307" s="87">
        <v>0.36199999999999999</v>
      </c>
      <c r="H307" s="88" t="e">
        <f>#REF!</f>
        <v>#REF!</v>
      </c>
    </row>
    <row r="308" spans="1:8" s="89" customFormat="1" x14ac:dyDescent="0.25">
      <c r="A308" s="93">
        <v>569</v>
      </c>
      <c r="B308" s="91" t="s">
        <v>268</v>
      </c>
      <c r="C308" s="92">
        <v>89.86</v>
      </c>
      <c r="D308" s="87">
        <v>17.614000000000001</v>
      </c>
      <c r="E308" s="87">
        <v>71.721000000000004</v>
      </c>
      <c r="F308" s="87">
        <v>0.156</v>
      </c>
      <c r="G308" s="87">
        <v>1.08</v>
      </c>
      <c r="H308" s="88" t="e">
        <f>#REF!</f>
        <v>#REF!</v>
      </c>
    </row>
    <row r="309" spans="1:8" s="89" customFormat="1" x14ac:dyDescent="0.25">
      <c r="A309" s="93">
        <v>570</v>
      </c>
      <c r="B309" s="91" t="s">
        <v>269</v>
      </c>
      <c r="C309" s="92">
        <v>87.566000000000003</v>
      </c>
      <c r="D309" s="87">
        <v>29.100999999999999</v>
      </c>
      <c r="E309" s="87">
        <v>84.774000000000001</v>
      </c>
      <c r="F309" s="87">
        <v>0.107</v>
      </c>
      <c r="G309" s="87">
        <v>1.2290000000000001</v>
      </c>
      <c r="H309" s="88" t="e">
        <f>#REF!</f>
        <v>#REF!</v>
      </c>
    </row>
    <row r="310" spans="1:8" s="89" customFormat="1" x14ac:dyDescent="0.25">
      <c r="A310" s="93">
        <v>571</v>
      </c>
      <c r="B310" s="91" t="s">
        <v>273</v>
      </c>
      <c r="C310" s="92">
        <v>89.665000000000006</v>
      </c>
      <c r="D310" s="87">
        <v>18.46</v>
      </c>
      <c r="E310" s="87">
        <v>73.313999999999993</v>
      </c>
      <c r="F310" s="87">
        <v>0.14699999999999999</v>
      </c>
      <c r="G310" s="87">
        <v>1.0720000000000001</v>
      </c>
      <c r="H310" s="88" t="e">
        <f>#REF!</f>
        <v>#REF!</v>
      </c>
    </row>
    <row r="311" spans="1:8" s="89" customFormat="1" x14ac:dyDescent="0.25">
      <c r="A311" s="93">
        <v>572</v>
      </c>
      <c r="B311" s="91" t="s">
        <v>276</v>
      </c>
      <c r="C311" s="92">
        <v>88.837999999999994</v>
      </c>
      <c r="D311" s="87">
        <v>13.628</v>
      </c>
      <c r="E311" s="87">
        <v>83.784000000000006</v>
      </c>
      <c r="F311" s="87">
        <v>0.11899999999999999</v>
      </c>
      <c r="G311" s="87">
        <v>0.38900000000000001</v>
      </c>
      <c r="H311" s="88" t="e">
        <f>#REF!</f>
        <v>#REF!</v>
      </c>
    </row>
    <row r="312" spans="1:8" s="89" customFormat="1" x14ac:dyDescent="0.25">
      <c r="A312" s="93">
        <v>573</v>
      </c>
      <c r="B312" s="91" t="s">
        <v>277</v>
      </c>
      <c r="C312" s="92">
        <v>23.059000000000001</v>
      </c>
      <c r="D312" s="87">
        <v>13.721</v>
      </c>
      <c r="E312" s="87">
        <v>81.995000000000005</v>
      </c>
      <c r="F312" s="87">
        <v>1.0960000000000001</v>
      </c>
      <c r="G312" s="87">
        <v>1.3660000000000001</v>
      </c>
      <c r="H312" s="88" t="e">
        <f>#REF!</f>
        <v>#REF!</v>
      </c>
    </row>
    <row r="313" spans="1:8" s="89" customFormat="1" x14ac:dyDescent="0.25">
      <c r="A313" s="93">
        <v>574</v>
      </c>
      <c r="B313" s="91" t="s">
        <v>279</v>
      </c>
      <c r="C313" s="92">
        <v>28.98</v>
      </c>
      <c r="D313" s="87">
        <v>43.728000000000002</v>
      </c>
      <c r="E313" s="87">
        <v>82.191000000000003</v>
      </c>
      <c r="F313" s="87">
        <v>0.41699999999999998</v>
      </c>
      <c r="G313" s="87">
        <v>1.3660000000000001</v>
      </c>
      <c r="H313" s="88" t="e">
        <f>#REF!</f>
        <v>#REF!</v>
      </c>
    </row>
    <row r="314" spans="1:8" s="89" customFormat="1" x14ac:dyDescent="0.25">
      <c r="A314" s="93">
        <v>575</v>
      </c>
      <c r="B314" s="91"/>
      <c r="C314" s="91"/>
      <c r="D314" s="87"/>
      <c r="E314" s="87"/>
      <c r="F314" s="87"/>
      <c r="G314" s="87"/>
      <c r="H314" s="88" t="e">
        <f>#REF!</f>
        <v>#REF!</v>
      </c>
    </row>
    <row r="315" spans="1:8" s="89" customFormat="1" x14ac:dyDescent="0.25">
      <c r="A315" s="93">
        <v>576</v>
      </c>
      <c r="B315" s="91"/>
      <c r="C315" s="91"/>
      <c r="D315" s="87"/>
      <c r="E315" s="87"/>
      <c r="F315" s="87"/>
      <c r="G315" s="87"/>
      <c r="H315" s="88" t="e">
        <f>#REF!</f>
        <v>#REF!</v>
      </c>
    </row>
    <row r="316" spans="1:8" s="89" customFormat="1" x14ac:dyDescent="0.25">
      <c r="A316" s="93">
        <v>577</v>
      </c>
      <c r="B316" s="91"/>
      <c r="C316" s="91"/>
      <c r="D316" s="87"/>
      <c r="E316" s="87"/>
      <c r="F316" s="87"/>
      <c r="G316" s="87"/>
      <c r="H316" s="88" t="e">
        <f>#REF!</f>
        <v>#REF!</v>
      </c>
    </row>
    <row r="317" spans="1:8" s="89" customFormat="1" x14ac:dyDescent="0.25">
      <c r="A317" s="93">
        <v>578</v>
      </c>
      <c r="B317" s="91"/>
      <c r="C317" s="91"/>
      <c r="D317" s="87"/>
      <c r="E317" s="87"/>
      <c r="F317" s="87"/>
      <c r="G317" s="87"/>
      <c r="H317" s="88" t="e">
        <f>#REF!</f>
        <v>#REF!</v>
      </c>
    </row>
    <row r="318" spans="1:8" s="89" customFormat="1" x14ac:dyDescent="0.25">
      <c r="A318" s="93">
        <v>579</v>
      </c>
      <c r="B318" s="91"/>
      <c r="C318" s="91"/>
      <c r="D318" s="87"/>
      <c r="E318" s="87"/>
      <c r="F318" s="87"/>
      <c r="G318" s="87"/>
      <c r="H318" s="88" t="e">
        <f>#REF!</f>
        <v>#REF!</v>
      </c>
    </row>
    <row r="319" spans="1:8" s="89" customFormat="1" x14ac:dyDescent="0.25">
      <c r="A319" s="93">
        <v>580</v>
      </c>
      <c r="B319" s="91"/>
      <c r="C319" s="91"/>
      <c r="D319" s="87"/>
      <c r="E319" s="87"/>
      <c r="F319" s="87"/>
      <c r="G319" s="87"/>
      <c r="H319" s="88" t="e">
        <f>#REF!</f>
        <v>#REF!</v>
      </c>
    </row>
    <row r="320" spans="1:8" s="89" customFormat="1" x14ac:dyDescent="0.25">
      <c r="A320" s="93">
        <v>581</v>
      </c>
      <c r="B320" s="91"/>
      <c r="C320" s="91"/>
      <c r="D320" s="87"/>
      <c r="E320" s="87"/>
      <c r="F320" s="87"/>
      <c r="G320" s="87"/>
      <c r="H320" s="88" t="e">
        <f>#REF!</f>
        <v>#REF!</v>
      </c>
    </row>
    <row r="321" spans="1:8" s="89" customFormat="1" x14ac:dyDescent="0.25">
      <c r="A321" s="93">
        <v>582</v>
      </c>
      <c r="B321" s="91"/>
      <c r="C321" s="91"/>
      <c r="D321" s="87"/>
      <c r="E321" s="87"/>
      <c r="F321" s="87"/>
      <c r="G321" s="87"/>
      <c r="H321" s="88" t="e">
        <f>#REF!</f>
        <v>#REF!</v>
      </c>
    </row>
    <row r="322" spans="1:8" s="89" customFormat="1" x14ac:dyDescent="0.25">
      <c r="A322" s="93">
        <v>583</v>
      </c>
      <c r="B322" s="91"/>
      <c r="C322" s="91"/>
      <c r="D322" s="87"/>
      <c r="E322" s="87"/>
      <c r="F322" s="87"/>
      <c r="G322" s="87"/>
      <c r="H322" s="88" t="e">
        <f>#REF!</f>
        <v>#REF!</v>
      </c>
    </row>
    <row r="323" spans="1:8" s="89" customFormat="1" x14ac:dyDescent="0.25">
      <c r="A323" s="93">
        <v>584</v>
      </c>
      <c r="B323" s="91"/>
      <c r="C323" s="91"/>
      <c r="D323" s="87"/>
      <c r="E323" s="87"/>
      <c r="F323" s="87"/>
      <c r="G323" s="87"/>
      <c r="H323" s="88" t="e">
        <f>#REF!</f>
        <v>#REF!</v>
      </c>
    </row>
    <row r="324" spans="1:8" s="89" customFormat="1" x14ac:dyDescent="0.25">
      <c r="A324" s="97" t="s">
        <v>293</v>
      </c>
      <c r="B324" s="94"/>
      <c r="C324" s="92"/>
      <c r="D324" s="92"/>
      <c r="E324" s="92"/>
      <c r="F324" s="92"/>
      <c r="G324" s="92"/>
      <c r="H324" s="88"/>
    </row>
    <row r="325" spans="1:8" s="89" customFormat="1" x14ac:dyDescent="0.25">
      <c r="A325" s="93">
        <v>601</v>
      </c>
      <c r="B325" s="94" t="s">
        <v>294</v>
      </c>
      <c r="C325" s="92">
        <v>90</v>
      </c>
      <c r="D325" s="92"/>
      <c r="E325" s="92"/>
      <c r="F325" s="92"/>
      <c r="G325" s="92"/>
      <c r="H325" s="88" t="e">
        <f>#REF!</f>
        <v>#REF!</v>
      </c>
    </row>
    <row r="326" spans="1:8" s="89" customFormat="1" x14ac:dyDescent="0.25">
      <c r="A326" s="93">
        <v>602</v>
      </c>
      <c r="B326" s="94" t="s">
        <v>295</v>
      </c>
      <c r="C326" s="92">
        <v>90</v>
      </c>
      <c r="D326" s="92"/>
      <c r="E326" s="92"/>
      <c r="F326" s="92"/>
      <c r="G326" s="92"/>
      <c r="H326" s="88" t="e">
        <f>#REF!</f>
        <v>#REF!</v>
      </c>
    </row>
    <row r="327" spans="1:8" s="89" customFormat="1" x14ac:dyDescent="0.25">
      <c r="A327" s="93">
        <v>603</v>
      </c>
      <c r="B327" s="94"/>
      <c r="C327" s="92"/>
      <c r="D327" s="92"/>
      <c r="E327" s="92"/>
      <c r="F327" s="92"/>
      <c r="G327" s="92"/>
      <c r="H327" s="88" t="e">
        <f>#REF!</f>
        <v>#REF!</v>
      </c>
    </row>
    <row r="328" spans="1:8" s="89" customFormat="1" x14ac:dyDescent="0.25">
      <c r="A328" s="93">
        <v>604</v>
      </c>
      <c r="B328" s="94"/>
      <c r="C328" s="92"/>
      <c r="D328" s="92"/>
      <c r="E328" s="92"/>
      <c r="F328" s="92"/>
      <c r="G328" s="92"/>
      <c r="H328" s="88" t="e">
        <f>#REF!</f>
        <v>#REF!</v>
      </c>
    </row>
    <row r="329" spans="1:8" s="89" customFormat="1" x14ac:dyDescent="0.25">
      <c r="A329" s="93">
        <v>605</v>
      </c>
      <c r="B329" s="94"/>
      <c r="C329" s="92"/>
      <c r="D329" s="92"/>
      <c r="E329" s="92"/>
      <c r="F329" s="92"/>
      <c r="G329" s="92"/>
      <c r="H329" s="88" t="e">
        <f>#REF!</f>
        <v>#REF!</v>
      </c>
    </row>
    <row r="330" spans="1:8" s="89" customFormat="1" x14ac:dyDescent="0.25">
      <c r="A330" s="93">
        <v>606</v>
      </c>
      <c r="B330" s="94"/>
      <c r="C330" s="92"/>
      <c r="D330" s="92"/>
      <c r="E330" s="92"/>
      <c r="F330" s="92"/>
      <c r="G330" s="92"/>
      <c r="H330" s="88" t="e">
        <f>#REF!</f>
        <v>#REF!</v>
      </c>
    </row>
    <row r="331" spans="1:8" s="89" customFormat="1" x14ac:dyDescent="0.25">
      <c r="A331" s="93">
        <v>607</v>
      </c>
      <c r="B331" s="94"/>
      <c r="C331" s="92"/>
      <c r="D331" s="92"/>
      <c r="E331" s="92"/>
      <c r="F331" s="92"/>
      <c r="G331" s="92"/>
      <c r="H331" s="88" t="e">
        <f>#REF!</f>
        <v>#REF!</v>
      </c>
    </row>
    <row r="332" spans="1:8" s="89" customFormat="1" x14ac:dyDescent="0.25">
      <c r="A332" s="97" t="s">
        <v>296</v>
      </c>
      <c r="B332" s="94"/>
      <c r="C332" s="92"/>
      <c r="D332" s="92"/>
      <c r="E332" s="92"/>
      <c r="F332" s="92"/>
      <c r="G332" s="92"/>
      <c r="H332" s="88"/>
    </row>
    <row r="333" spans="1:8" s="89" customFormat="1" x14ac:dyDescent="0.25">
      <c r="A333" s="93">
        <v>701</v>
      </c>
      <c r="B333" s="94" t="s">
        <v>297</v>
      </c>
      <c r="C333" s="92">
        <v>90</v>
      </c>
      <c r="D333" s="92"/>
      <c r="E333" s="92"/>
      <c r="F333" s="92"/>
      <c r="G333" s="92"/>
      <c r="H333" s="88" t="e">
        <f>#REF!</f>
        <v>#REF!</v>
      </c>
    </row>
    <row r="334" spans="1:8" s="89" customFormat="1" x14ac:dyDescent="0.25">
      <c r="A334" s="93">
        <v>702</v>
      </c>
      <c r="B334" s="94" t="s">
        <v>298</v>
      </c>
      <c r="C334" s="92">
        <v>95.1</v>
      </c>
      <c r="D334" s="92"/>
      <c r="E334" s="92"/>
      <c r="F334" s="92">
        <v>1.91</v>
      </c>
      <c r="G334" s="92">
        <v>0.42</v>
      </c>
      <c r="H334" s="88" t="e">
        <f>#REF!</f>
        <v>#REF!</v>
      </c>
    </row>
    <row r="335" spans="1:8" s="89" customFormat="1" x14ac:dyDescent="0.25">
      <c r="A335" s="93">
        <v>703</v>
      </c>
      <c r="B335" s="94" t="s">
        <v>299</v>
      </c>
      <c r="C335" s="92">
        <v>90</v>
      </c>
      <c r="D335" s="92"/>
      <c r="E335" s="92"/>
      <c r="F335" s="92"/>
      <c r="G335" s="92"/>
      <c r="H335" s="88" t="e">
        <f>#REF!</f>
        <v>#REF!</v>
      </c>
    </row>
    <row r="336" spans="1:8" s="89" customFormat="1" x14ac:dyDescent="0.25">
      <c r="A336" s="93">
        <v>704</v>
      </c>
      <c r="B336" s="94" t="s">
        <v>300</v>
      </c>
      <c r="C336" s="92">
        <v>90</v>
      </c>
      <c r="D336" s="92"/>
      <c r="E336" s="92"/>
      <c r="F336" s="92"/>
      <c r="G336" s="92"/>
      <c r="H336" s="88" t="e">
        <f>#REF!</f>
        <v>#REF!</v>
      </c>
    </row>
    <row r="337" spans="1:8" s="89" customFormat="1" x14ac:dyDescent="0.25">
      <c r="A337" s="93">
        <v>705</v>
      </c>
      <c r="B337" s="94" t="s">
        <v>301</v>
      </c>
      <c r="C337" s="92">
        <v>99</v>
      </c>
      <c r="D337" s="92">
        <v>288</v>
      </c>
      <c r="E337" s="92">
        <v>0</v>
      </c>
      <c r="F337" s="92">
        <v>0</v>
      </c>
      <c r="G337" s="92">
        <v>0</v>
      </c>
      <c r="H337" s="88" t="e">
        <f>#REF!</f>
        <v>#REF!</v>
      </c>
    </row>
    <row r="338" spans="1:8" s="89" customFormat="1" x14ac:dyDescent="0.25">
      <c r="A338" s="93">
        <v>706</v>
      </c>
      <c r="B338" s="94"/>
      <c r="C338" s="92"/>
      <c r="D338" s="92"/>
      <c r="E338" s="92"/>
      <c r="F338" s="92"/>
      <c r="G338" s="92"/>
      <c r="H338" s="88" t="e">
        <f>#REF!</f>
        <v>#REF!</v>
      </c>
    </row>
    <row r="339" spans="1:8" s="89" customFormat="1" x14ac:dyDescent="0.25">
      <c r="A339" s="93">
        <v>707</v>
      </c>
      <c r="B339" s="94"/>
      <c r="C339" s="92"/>
      <c r="D339" s="92"/>
      <c r="E339" s="92"/>
      <c r="F339" s="92"/>
      <c r="G339" s="92"/>
      <c r="H339" s="88" t="e">
        <f>#REF!</f>
        <v>#REF!</v>
      </c>
    </row>
    <row r="340" spans="1:8" s="89" customFormat="1" x14ac:dyDescent="0.25">
      <c r="A340" s="93">
        <v>708</v>
      </c>
      <c r="B340" s="94"/>
      <c r="C340" s="92"/>
      <c r="D340" s="92"/>
      <c r="E340" s="92"/>
      <c r="F340" s="92"/>
      <c r="G340" s="92"/>
      <c r="H340" s="88" t="e">
        <f>#REF!</f>
        <v>#REF!</v>
      </c>
    </row>
    <row r="341" spans="1:8" s="89" customFormat="1" x14ac:dyDescent="0.25">
      <c r="A341" s="93">
        <v>709</v>
      </c>
      <c r="B341" s="94"/>
      <c r="C341" s="92"/>
      <c r="D341" s="92"/>
      <c r="E341" s="92"/>
      <c r="F341" s="92"/>
      <c r="G341" s="92"/>
      <c r="H341" s="88" t="e">
        <f>#REF!</f>
        <v>#REF!</v>
      </c>
    </row>
    <row r="342" spans="1:8" s="89" customFormat="1" x14ac:dyDescent="0.25">
      <c r="A342" s="93">
        <v>710</v>
      </c>
      <c r="B342" s="94"/>
      <c r="C342" s="92"/>
      <c r="D342" s="92"/>
      <c r="E342" s="92"/>
      <c r="F342" s="92"/>
      <c r="G342" s="92"/>
      <c r="H342" s="88" t="e">
        <f>#REF!</f>
        <v>#REF!</v>
      </c>
    </row>
    <row r="343" spans="1:8" s="89" customFormat="1" x14ac:dyDescent="0.25">
      <c r="A343" s="97" t="s">
        <v>302</v>
      </c>
      <c r="B343" s="94"/>
      <c r="C343" s="92"/>
      <c r="D343" s="92"/>
      <c r="E343" s="92"/>
      <c r="F343" s="92"/>
      <c r="G343" s="92"/>
      <c r="H343" s="88"/>
    </row>
    <row r="344" spans="1:8" s="89" customFormat="1" x14ac:dyDescent="0.25">
      <c r="A344" s="93">
        <v>801</v>
      </c>
      <c r="B344" s="91" t="s">
        <v>303</v>
      </c>
      <c r="C344" s="92">
        <v>99</v>
      </c>
      <c r="D344" s="92"/>
      <c r="E344" s="92"/>
      <c r="F344" s="92">
        <v>12.5</v>
      </c>
      <c r="G344" s="92">
        <v>12</v>
      </c>
      <c r="H344" s="88" t="e">
        <f>#REF!</f>
        <v>#REF!</v>
      </c>
    </row>
    <row r="345" spans="1:8" s="89" customFormat="1" x14ac:dyDescent="0.25">
      <c r="A345" s="93">
        <v>802</v>
      </c>
      <c r="B345" s="91" t="s">
        <v>304</v>
      </c>
      <c r="C345" s="92">
        <v>99</v>
      </c>
      <c r="D345" s="92"/>
      <c r="E345" s="92"/>
      <c r="F345" s="92">
        <v>15</v>
      </c>
      <c r="G345" s="92">
        <v>8</v>
      </c>
      <c r="H345" s="88" t="e">
        <f>#REF!</f>
        <v>#REF!</v>
      </c>
    </row>
    <row r="346" spans="1:8" s="89" customFormat="1" x14ac:dyDescent="0.25">
      <c r="A346" s="93">
        <v>803</v>
      </c>
      <c r="B346" s="94" t="s">
        <v>305</v>
      </c>
      <c r="C346" s="92">
        <v>99</v>
      </c>
      <c r="D346" s="92"/>
      <c r="E346" s="92"/>
      <c r="F346" s="92"/>
      <c r="G346" s="92"/>
      <c r="H346" s="88" t="e">
        <f>#REF!</f>
        <v>#REF!</v>
      </c>
    </row>
    <row r="347" spans="1:8" s="89" customFormat="1" x14ac:dyDescent="0.25">
      <c r="A347" s="93">
        <v>804</v>
      </c>
      <c r="B347" s="94" t="s">
        <v>306</v>
      </c>
      <c r="C347" s="92">
        <v>99</v>
      </c>
      <c r="D347" s="92"/>
      <c r="E347" s="92"/>
      <c r="F347" s="92"/>
      <c r="G347" s="92"/>
      <c r="H347" s="88" t="e">
        <f>#REF!</f>
        <v>#REF!</v>
      </c>
    </row>
    <row r="348" spans="1:8" s="89" customFormat="1" x14ac:dyDescent="0.25">
      <c r="A348" s="93">
        <v>805</v>
      </c>
      <c r="B348" s="94" t="s">
        <v>307</v>
      </c>
      <c r="C348" s="92">
        <v>99</v>
      </c>
      <c r="D348" s="92"/>
      <c r="E348" s="92"/>
      <c r="F348" s="92"/>
      <c r="G348" s="92"/>
      <c r="H348" s="88" t="e">
        <f>#REF!</f>
        <v>#REF!</v>
      </c>
    </row>
    <row r="349" spans="1:8" s="89" customFormat="1" x14ac:dyDescent="0.25">
      <c r="A349" s="93">
        <v>806</v>
      </c>
      <c r="B349" s="94" t="s">
        <v>308</v>
      </c>
      <c r="C349" s="92">
        <v>99</v>
      </c>
      <c r="D349" s="92"/>
      <c r="E349" s="92"/>
      <c r="F349" s="92"/>
      <c r="G349" s="92"/>
      <c r="H349" s="88" t="e">
        <f>#REF!</f>
        <v>#REF!</v>
      </c>
    </row>
    <row r="350" spans="1:8" s="89" customFormat="1" x14ac:dyDescent="0.25">
      <c r="A350" s="93">
        <v>807</v>
      </c>
      <c r="B350" s="94" t="s">
        <v>309</v>
      </c>
      <c r="C350" s="92">
        <v>97</v>
      </c>
      <c r="D350" s="92">
        <v>0</v>
      </c>
      <c r="E350" s="92">
        <v>0</v>
      </c>
      <c r="F350" s="92">
        <v>22</v>
      </c>
      <c r="G350" s="92">
        <v>19.3</v>
      </c>
      <c r="H350" s="88" t="e">
        <f>#REF!</f>
        <v>#REF!</v>
      </c>
    </row>
    <row r="351" spans="1:8" s="89" customFormat="1" x14ac:dyDescent="0.25">
      <c r="A351" s="93">
        <v>808</v>
      </c>
      <c r="B351" s="94" t="s">
        <v>310</v>
      </c>
      <c r="C351" s="92">
        <v>99</v>
      </c>
      <c r="D351" s="92"/>
      <c r="E351" s="92"/>
      <c r="F351" s="92"/>
      <c r="G351" s="92"/>
      <c r="H351" s="88" t="e">
        <f>#REF!</f>
        <v>#REF!</v>
      </c>
    </row>
    <row r="352" spans="1:8" s="89" customFormat="1" x14ac:dyDescent="0.25">
      <c r="A352" s="93">
        <v>809</v>
      </c>
      <c r="B352" s="94" t="s">
        <v>311</v>
      </c>
      <c r="C352" s="92">
        <v>99.6</v>
      </c>
      <c r="D352" s="92">
        <v>0</v>
      </c>
      <c r="E352" s="92">
        <v>0</v>
      </c>
      <c r="F352" s="92">
        <v>39.4</v>
      </c>
      <c r="G352" s="92">
        <v>0.09</v>
      </c>
      <c r="H352" s="88" t="e">
        <f>#REF!</f>
        <v>#REF!</v>
      </c>
    </row>
    <row r="353" spans="1:8" s="89" customFormat="1" x14ac:dyDescent="0.25">
      <c r="A353" s="93">
        <v>810</v>
      </c>
      <c r="B353" s="94" t="s">
        <v>312</v>
      </c>
      <c r="C353" s="92">
        <v>99</v>
      </c>
      <c r="D353" s="92"/>
      <c r="E353" s="92"/>
      <c r="F353" s="92"/>
      <c r="G353" s="92"/>
      <c r="H353" s="88" t="e">
        <f>#REF!</f>
        <v>#REF!</v>
      </c>
    </row>
    <row r="354" spans="1:8" s="89" customFormat="1" x14ac:dyDescent="0.25">
      <c r="A354" s="93">
        <v>811</v>
      </c>
      <c r="B354" s="94" t="s">
        <v>313</v>
      </c>
      <c r="C354" s="92">
        <v>99</v>
      </c>
      <c r="D354" s="92"/>
      <c r="E354" s="92"/>
      <c r="F354" s="92"/>
      <c r="G354" s="92"/>
      <c r="H354" s="88" t="e">
        <f>#REF!</f>
        <v>#REF!</v>
      </c>
    </row>
    <row r="355" spans="1:8" s="89" customFormat="1" x14ac:dyDescent="0.25">
      <c r="A355" s="93">
        <v>812</v>
      </c>
      <c r="B355" s="98" t="s">
        <v>314</v>
      </c>
      <c r="C355" s="92">
        <v>99</v>
      </c>
      <c r="D355" s="92"/>
      <c r="E355" s="92"/>
      <c r="F355" s="92">
        <v>0.05</v>
      </c>
      <c r="G355" s="92"/>
      <c r="H355" s="88" t="e">
        <f>#REF!</f>
        <v>#REF!</v>
      </c>
    </row>
    <row r="356" spans="1:8" s="89" customFormat="1" x14ac:dyDescent="0.25">
      <c r="A356" s="93">
        <v>813</v>
      </c>
      <c r="B356" s="94" t="s">
        <v>315</v>
      </c>
      <c r="C356" s="92">
        <v>99</v>
      </c>
      <c r="D356" s="92"/>
      <c r="E356" s="92"/>
      <c r="F356" s="92"/>
      <c r="G356" s="92"/>
      <c r="H356" s="88" t="e">
        <f>#REF!</f>
        <v>#REF!</v>
      </c>
    </row>
    <row r="357" spans="1:8" s="89" customFormat="1" x14ac:dyDescent="0.25">
      <c r="A357" s="93">
        <v>814</v>
      </c>
      <c r="B357" s="94" t="s">
        <v>316</v>
      </c>
      <c r="C357" s="92">
        <v>97</v>
      </c>
      <c r="D357" s="92">
        <v>0</v>
      </c>
      <c r="E357" s="92">
        <v>0</v>
      </c>
      <c r="F357" s="92">
        <v>0</v>
      </c>
      <c r="G357" s="92">
        <v>0</v>
      </c>
      <c r="H357" s="88" t="e">
        <f>#REF!</f>
        <v>#REF!</v>
      </c>
    </row>
    <row r="358" spans="1:8" s="89" customFormat="1" x14ac:dyDescent="0.25">
      <c r="A358" s="93">
        <v>815</v>
      </c>
      <c r="B358" s="94" t="s">
        <v>317</v>
      </c>
      <c r="C358" s="92">
        <v>99</v>
      </c>
      <c r="D358" s="92"/>
      <c r="E358" s="92"/>
      <c r="F358" s="92"/>
      <c r="G358" s="92"/>
      <c r="H358" s="88" t="e">
        <f>#REF!</f>
        <v>#REF!</v>
      </c>
    </row>
    <row r="359" spans="1:8" s="89" customFormat="1" x14ac:dyDescent="0.25">
      <c r="A359" s="93">
        <v>816</v>
      </c>
      <c r="B359" s="94" t="s">
        <v>318</v>
      </c>
      <c r="C359" s="92">
        <v>97</v>
      </c>
      <c r="D359" s="92"/>
      <c r="E359" s="92"/>
      <c r="F359" s="92"/>
      <c r="G359" s="92"/>
      <c r="H359" s="88" t="e">
        <f>#REF!</f>
        <v>#REF!</v>
      </c>
    </row>
    <row r="360" spans="1:8" s="89" customFormat="1" x14ac:dyDescent="0.25">
      <c r="A360" s="93">
        <v>817</v>
      </c>
      <c r="B360" s="94" t="s">
        <v>319</v>
      </c>
      <c r="C360" s="92">
        <v>99</v>
      </c>
      <c r="D360" s="92"/>
      <c r="E360" s="92"/>
      <c r="F360" s="92"/>
      <c r="G360" s="92"/>
      <c r="H360" s="88" t="e">
        <f>#REF!</f>
        <v>#REF!</v>
      </c>
    </row>
    <row r="361" spans="1:8" s="89" customFormat="1" x14ac:dyDescent="0.25">
      <c r="A361" s="93">
        <v>818</v>
      </c>
      <c r="B361" s="94"/>
      <c r="C361" s="92"/>
      <c r="D361" s="92"/>
      <c r="E361" s="92"/>
      <c r="F361" s="92"/>
      <c r="G361" s="92"/>
      <c r="H361" s="88" t="e">
        <f>#REF!</f>
        <v>#REF!</v>
      </c>
    </row>
    <row r="362" spans="1:8" s="89" customFormat="1" x14ac:dyDescent="0.25">
      <c r="A362" s="93">
        <v>819</v>
      </c>
      <c r="B362" s="91"/>
      <c r="C362" s="92"/>
      <c r="D362" s="92"/>
      <c r="E362" s="92"/>
      <c r="F362" s="92"/>
      <c r="G362" s="92"/>
      <c r="H362" s="88" t="e">
        <f>#REF!</f>
        <v>#REF!</v>
      </c>
    </row>
    <row r="363" spans="1:8" s="89" customFormat="1" x14ac:dyDescent="0.25">
      <c r="A363" s="93">
        <v>820</v>
      </c>
      <c r="B363" s="91"/>
      <c r="C363" s="92"/>
      <c r="D363" s="92"/>
      <c r="E363" s="92"/>
      <c r="F363" s="92"/>
      <c r="G363" s="92"/>
      <c r="H363" s="88" t="e">
        <f>#REF!</f>
        <v>#REF!</v>
      </c>
    </row>
    <row r="364" spans="1:8" s="89" customFormat="1" x14ac:dyDescent="0.25">
      <c r="A364" s="93">
        <v>821</v>
      </c>
      <c r="B364" s="91"/>
      <c r="C364" s="92"/>
      <c r="D364" s="92"/>
      <c r="E364" s="92"/>
      <c r="F364" s="92"/>
      <c r="G364" s="92"/>
      <c r="H364" s="88" t="e">
        <f>#REF!</f>
        <v>#REF!</v>
      </c>
    </row>
    <row r="365" spans="1:8" s="89" customFormat="1" x14ac:dyDescent="0.25">
      <c r="A365" s="93">
        <v>822</v>
      </c>
      <c r="B365" s="91"/>
      <c r="C365" s="91"/>
      <c r="D365" s="91"/>
      <c r="E365" s="91"/>
      <c r="F365" s="91"/>
      <c r="G365" s="91"/>
      <c r="H365" s="88" t="e">
        <f>#REF!</f>
        <v>#REF!</v>
      </c>
    </row>
    <row r="366" spans="1:8" s="89" customFormat="1" x14ac:dyDescent="0.25">
      <c r="A366" s="93">
        <v>823</v>
      </c>
      <c r="B366" s="91"/>
      <c r="C366" s="91"/>
      <c r="D366" s="91"/>
      <c r="E366" s="91"/>
      <c r="F366" s="91"/>
      <c r="G366" s="91"/>
      <c r="H366" s="88" t="e">
        <f>#REF!</f>
        <v>#REF!</v>
      </c>
    </row>
    <row r="367" spans="1:8" s="89" customFormat="1" x14ac:dyDescent="0.25">
      <c r="A367" s="93">
        <v>824</v>
      </c>
      <c r="B367" s="91"/>
      <c r="C367" s="91"/>
      <c r="D367" s="91"/>
      <c r="E367" s="91"/>
      <c r="F367" s="91"/>
      <c r="G367" s="91"/>
      <c r="H367" s="88" t="e">
        <f>#REF!</f>
        <v>#REF!</v>
      </c>
    </row>
    <row r="368" spans="1:8" s="89" customFormat="1" x14ac:dyDescent="0.25">
      <c r="A368" s="93">
        <v>825</v>
      </c>
      <c r="B368" s="91"/>
      <c r="C368" s="91"/>
      <c r="D368" s="91"/>
      <c r="E368" s="91"/>
      <c r="F368" s="91"/>
      <c r="G368" s="91"/>
      <c r="H368" s="88" t="e">
        <f>#REF!</f>
        <v>#REF!</v>
      </c>
    </row>
    <row r="369" spans="1:8" s="89" customFormat="1" x14ac:dyDescent="0.25">
      <c r="A369" s="93">
        <v>826</v>
      </c>
      <c r="B369" s="91"/>
      <c r="C369" s="91"/>
      <c r="D369" s="91"/>
      <c r="E369" s="91"/>
      <c r="F369" s="91"/>
      <c r="G369" s="91"/>
      <c r="H369" s="88" t="e">
        <f>#REF!</f>
        <v>#REF!</v>
      </c>
    </row>
    <row r="370" spans="1:8" s="89" customFormat="1" x14ac:dyDescent="0.25">
      <c r="A370" s="93">
        <v>827</v>
      </c>
      <c r="B370" s="100"/>
      <c r="C370" s="100"/>
      <c r="D370" s="100"/>
      <c r="E370" s="100"/>
      <c r="F370" s="100"/>
      <c r="G370" s="100"/>
      <c r="H370" s="88" t="e">
        <f>#REF!</f>
        <v>#REF!</v>
      </c>
    </row>
    <row r="371" spans="1:8" s="89" customFormat="1" x14ac:dyDescent="0.25">
      <c r="A371" s="95" t="s">
        <v>320</v>
      </c>
      <c r="B371" s="100"/>
      <c r="C371" s="100"/>
      <c r="D371" s="100"/>
      <c r="E371" s="100"/>
      <c r="F371" s="100"/>
      <c r="G371" s="100"/>
      <c r="H371" s="88"/>
    </row>
    <row r="372" spans="1:8" s="89" customFormat="1" x14ac:dyDescent="0.25">
      <c r="A372" s="93">
        <v>901</v>
      </c>
      <c r="B372" s="100" t="s">
        <v>321</v>
      </c>
      <c r="C372" s="100">
        <v>0</v>
      </c>
      <c r="D372" s="100"/>
      <c r="E372" s="100"/>
      <c r="F372" s="100"/>
      <c r="G372" s="100"/>
      <c r="H372" s="88" t="e">
        <f>#REF!</f>
        <v>#REF!</v>
      </c>
    </row>
    <row r="373" spans="1:8" s="89" customFormat="1" x14ac:dyDescent="0.25">
      <c r="A373" s="93">
        <v>902</v>
      </c>
      <c r="B373" s="100" t="s">
        <v>322</v>
      </c>
      <c r="C373" s="100">
        <v>25</v>
      </c>
      <c r="D373" s="100">
        <v>4</v>
      </c>
      <c r="E373" s="100">
        <v>65</v>
      </c>
      <c r="F373" s="100"/>
      <c r="G373" s="100"/>
      <c r="H373" s="88" t="e">
        <f>#REF!</f>
        <v>#REF!</v>
      </c>
    </row>
    <row r="374" spans="1:8" s="89" customFormat="1" x14ac:dyDescent="0.25">
      <c r="A374" s="93">
        <v>903</v>
      </c>
      <c r="B374" s="100" t="s">
        <v>323</v>
      </c>
      <c r="C374" s="100">
        <v>95</v>
      </c>
      <c r="D374" s="100"/>
      <c r="E374" s="100"/>
      <c r="F374" s="100"/>
      <c r="G374" s="100"/>
      <c r="H374" s="88" t="e">
        <f>#REF!</f>
        <v>#REF!</v>
      </c>
    </row>
    <row r="375" spans="1:8" s="89" customFormat="1" x14ac:dyDescent="0.25">
      <c r="A375" s="93">
        <v>904</v>
      </c>
      <c r="B375" s="100"/>
      <c r="C375" s="100"/>
      <c r="D375" s="100"/>
      <c r="E375" s="100"/>
      <c r="F375" s="100"/>
      <c r="G375" s="100"/>
      <c r="H375" s="88" t="e">
        <f>#REF!</f>
        <v>#REF!</v>
      </c>
    </row>
    <row r="376" spans="1:8" s="89" customFormat="1" x14ac:dyDescent="0.25">
      <c r="A376" s="93">
        <v>905</v>
      </c>
      <c r="B376" s="100"/>
      <c r="C376" s="100"/>
      <c r="D376" s="100"/>
      <c r="E376" s="100"/>
      <c r="F376" s="100"/>
      <c r="G376" s="100"/>
      <c r="H376" s="88" t="e">
        <f>#REF!</f>
        <v>#REF!</v>
      </c>
    </row>
    <row r="377" spans="1:8" s="89" customFormat="1" x14ac:dyDescent="0.25">
      <c r="A377" s="93">
        <v>906</v>
      </c>
      <c r="B377" s="94" t="s">
        <v>331</v>
      </c>
      <c r="C377" s="92">
        <v>87.54</v>
      </c>
      <c r="D377" s="99">
        <v>14.16</v>
      </c>
      <c r="E377" s="92">
        <v>67.97</v>
      </c>
      <c r="F377" s="100">
        <v>1.26</v>
      </c>
      <c r="G377" s="100">
        <v>0.94</v>
      </c>
      <c r="H377" s="88" t="e">
        <f>#REF!</f>
        <v>#REF!</v>
      </c>
    </row>
    <row r="378" spans="1:8" s="89" customFormat="1" x14ac:dyDescent="0.25">
      <c r="A378" s="93">
        <v>907</v>
      </c>
      <c r="B378" s="94" t="s">
        <v>332</v>
      </c>
      <c r="C378" s="92">
        <v>87.94</v>
      </c>
      <c r="D378" s="99">
        <v>20.47</v>
      </c>
      <c r="E378" s="92">
        <v>68.599999999999994</v>
      </c>
      <c r="F378" s="100">
        <v>1.27</v>
      </c>
      <c r="G378" s="100">
        <v>0.97</v>
      </c>
      <c r="H378" s="88" t="e">
        <f>#REF!</f>
        <v>#REF!</v>
      </c>
    </row>
    <row r="379" spans="1:8" s="89" customFormat="1" x14ac:dyDescent="0.25">
      <c r="A379" s="93">
        <v>908</v>
      </c>
      <c r="B379" s="100" t="s">
        <v>333</v>
      </c>
      <c r="C379" s="101">
        <v>88.14</v>
      </c>
      <c r="D379" s="102">
        <v>25.38</v>
      </c>
      <c r="E379" s="101">
        <v>73.290000000000006</v>
      </c>
      <c r="F379" s="100">
        <v>1.27</v>
      </c>
      <c r="G379" s="100">
        <v>1.06</v>
      </c>
      <c r="H379" s="88" t="e">
        <f>#REF!</f>
        <v>#REF!</v>
      </c>
    </row>
    <row r="380" spans="1:8" s="89" customFormat="1" x14ac:dyDescent="0.25">
      <c r="A380" s="93">
        <v>909</v>
      </c>
      <c r="B380" s="100" t="s">
        <v>334</v>
      </c>
      <c r="C380" s="101">
        <v>88.59</v>
      </c>
      <c r="D380" s="102">
        <v>31.33</v>
      </c>
      <c r="E380" s="101">
        <v>72.22</v>
      </c>
      <c r="F380" s="100">
        <v>1.29</v>
      </c>
      <c r="G380" s="100">
        <v>1.06</v>
      </c>
      <c r="H380" s="88" t="e">
        <f>#REF!</f>
        <v>#REF!</v>
      </c>
    </row>
    <row r="381" spans="1:8" s="89" customFormat="1" x14ac:dyDescent="0.25">
      <c r="A381" s="93">
        <v>910</v>
      </c>
      <c r="B381" s="94" t="s">
        <v>335</v>
      </c>
      <c r="C381" s="92">
        <v>88.39</v>
      </c>
      <c r="D381" s="99">
        <v>41.66</v>
      </c>
      <c r="E381" s="92">
        <v>75.930000000000007</v>
      </c>
      <c r="F381" s="100">
        <v>1.33</v>
      </c>
      <c r="G381" s="100">
        <v>0.86</v>
      </c>
      <c r="H381" s="88" t="e">
        <f>#REF!</f>
        <v>#REF!</v>
      </c>
    </row>
    <row r="382" spans="1:8" s="89" customFormat="1" x14ac:dyDescent="0.25">
      <c r="A382" s="93">
        <v>911</v>
      </c>
      <c r="B382" s="94" t="s">
        <v>336</v>
      </c>
      <c r="C382" s="92">
        <v>90</v>
      </c>
      <c r="D382" s="99">
        <v>14</v>
      </c>
      <c r="E382" s="92">
        <v>80</v>
      </c>
      <c r="F382" s="100">
        <v>0.34</v>
      </c>
      <c r="G382" s="100">
        <v>0.72</v>
      </c>
      <c r="H382" s="88" t="e">
        <f>#REF!</f>
        <v>#REF!</v>
      </c>
    </row>
    <row r="383" spans="1:8" s="89" customFormat="1" x14ac:dyDescent="0.25">
      <c r="A383" s="93">
        <v>912</v>
      </c>
      <c r="B383" s="94" t="s">
        <v>337</v>
      </c>
      <c r="C383" s="92">
        <v>90</v>
      </c>
      <c r="D383" s="99">
        <v>13</v>
      </c>
      <c r="E383" s="92">
        <v>84</v>
      </c>
      <c r="F383" s="100">
        <v>0.26</v>
      </c>
      <c r="G383" s="100">
        <v>0.62</v>
      </c>
      <c r="H383" s="88" t="e">
        <f>#REF!</f>
        <v>#REF!</v>
      </c>
    </row>
    <row r="384" spans="1:8" s="89" customFormat="1" x14ac:dyDescent="0.25">
      <c r="A384" s="93">
        <v>913</v>
      </c>
      <c r="B384" s="94" t="s">
        <v>338</v>
      </c>
      <c r="C384" s="92">
        <v>90</v>
      </c>
      <c r="D384" s="99">
        <v>17.5</v>
      </c>
      <c r="E384" s="92">
        <v>82.5</v>
      </c>
      <c r="F384" s="100">
        <v>0.28999999999999998</v>
      </c>
      <c r="G384" s="100">
        <v>0.72</v>
      </c>
      <c r="H384" s="88" t="e">
        <f>#REF!</f>
        <v>#REF!</v>
      </c>
    </row>
    <row r="385" spans="1:8" s="89" customFormat="1" x14ac:dyDescent="0.25">
      <c r="A385" s="93">
        <v>914</v>
      </c>
      <c r="B385" s="100"/>
      <c r="C385" s="100"/>
      <c r="D385" s="100"/>
      <c r="E385" s="100"/>
      <c r="F385" s="100"/>
      <c r="G385" s="100"/>
      <c r="H385" s="88" t="e">
        <f>#REF!</f>
        <v>#REF!</v>
      </c>
    </row>
    <row r="386" spans="1:8" s="89" customFormat="1" x14ac:dyDescent="0.25">
      <c r="A386" s="93">
        <v>915</v>
      </c>
      <c r="B386" s="100"/>
      <c r="C386" s="100"/>
      <c r="D386" s="100"/>
      <c r="E386" s="100"/>
      <c r="F386" s="100"/>
      <c r="G386" s="100"/>
      <c r="H386" s="88" t="e">
        <f>#REF!</f>
        <v>#REF!</v>
      </c>
    </row>
    <row r="387" spans="1:8" s="89" customFormat="1" x14ac:dyDescent="0.25">
      <c r="A387" s="93">
        <v>916</v>
      </c>
      <c r="B387" s="100" t="s">
        <v>347</v>
      </c>
      <c r="C387" s="100">
        <v>88.74</v>
      </c>
      <c r="D387" s="100">
        <v>11.34</v>
      </c>
      <c r="E387" s="100">
        <v>86.65</v>
      </c>
      <c r="F387" s="100">
        <v>0.08</v>
      </c>
      <c r="G387" s="100">
        <v>0.33</v>
      </c>
      <c r="H387" s="88" t="e">
        <f>#REF!</f>
        <v>#REF!</v>
      </c>
    </row>
    <row r="388" spans="1:8" s="89" customFormat="1" x14ac:dyDescent="0.25">
      <c r="A388" s="93">
        <v>917</v>
      </c>
      <c r="B388" s="100"/>
      <c r="C388" s="100"/>
      <c r="D388" s="100"/>
      <c r="E388" s="100"/>
      <c r="F388" s="100"/>
      <c r="G388" s="100"/>
      <c r="H388" s="88" t="e">
        <f>#REF!</f>
        <v>#REF!</v>
      </c>
    </row>
    <row r="389" spans="1:8" s="89" customFormat="1" x14ac:dyDescent="0.25">
      <c r="A389" s="93">
        <v>918</v>
      </c>
      <c r="B389" s="100" t="s">
        <v>348</v>
      </c>
      <c r="C389" s="100">
        <v>82.5</v>
      </c>
      <c r="D389" s="100">
        <v>7.6</v>
      </c>
      <c r="E389" s="100">
        <v>49.1</v>
      </c>
      <c r="F389" s="100">
        <v>0.5</v>
      </c>
      <c r="G389" s="100">
        <v>0.25</v>
      </c>
      <c r="H389" s="88" t="e">
        <f>#REF!</f>
        <v>#REF!</v>
      </c>
    </row>
    <row r="390" spans="1:8" s="89" customFormat="1" x14ac:dyDescent="0.25">
      <c r="A390" s="93">
        <v>919</v>
      </c>
      <c r="B390" s="100" t="s">
        <v>349</v>
      </c>
      <c r="C390" s="100">
        <v>88.9</v>
      </c>
      <c r="D390" s="100">
        <v>9.1999999999999993</v>
      </c>
      <c r="E390" s="100">
        <v>58.3</v>
      </c>
      <c r="F390" s="100">
        <v>0.41</v>
      </c>
      <c r="G390" s="100">
        <v>0.14000000000000001</v>
      </c>
      <c r="H390" s="88" t="e">
        <f>#REF!</f>
        <v>#REF!</v>
      </c>
    </row>
    <row r="391" spans="1:8" s="89" customFormat="1" x14ac:dyDescent="0.25">
      <c r="A391" s="93">
        <v>920</v>
      </c>
      <c r="B391" s="100" t="s">
        <v>350</v>
      </c>
      <c r="C391" s="100">
        <v>91.4</v>
      </c>
      <c r="D391" s="100">
        <v>6</v>
      </c>
      <c r="E391" s="100">
        <v>55.6</v>
      </c>
      <c r="F391" s="100">
        <v>0.5</v>
      </c>
      <c r="G391" s="100">
        <v>0.25</v>
      </c>
      <c r="H391" s="88" t="e">
        <f>#REF!</f>
        <v>#REF!</v>
      </c>
    </row>
    <row r="392" spans="1:8" s="89" customFormat="1" x14ac:dyDescent="0.25">
      <c r="A392" s="93">
        <v>921</v>
      </c>
      <c r="B392" s="100"/>
      <c r="C392" s="100"/>
      <c r="D392" s="100"/>
      <c r="E392" s="100"/>
      <c r="F392" s="100"/>
      <c r="G392" s="100"/>
      <c r="H392" s="88" t="e">
        <f>#REF!</f>
        <v>#REF!</v>
      </c>
    </row>
    <row r="393" spans="1:8" s="89" customFormat="1" x14ac:dyDescent="0.25">
      <c r="A393" s="93">
        <v>922</v>
      </c>
      <c r="B393" s="100"/>
      <c r="C393" s="100"/>
      <c r="D393" s="100"/>
      <c r="E393" s="100"/>
      <c r="F393" s="100"/>
      <c r="G393" s="100"/>
      <c r="H393" s="88" t="e">
        <f>#REF!</f>
        <v>#REF!</v>
      </c>
    </row>
    <row r="394" spans="1:8" s="89" customFormat="1" x14ac:dyDescent="0.25">
      <c r="A394" s="93">
        <v>923</v>
      </c>
      <c r="B394" s="100"/>
      <c r="C394" s="100"/>
      <c r="D394" s="100"/>
      <c r="E394" s="100"/>
      <c r="F394" s="100"/>
      <c r="G394" s="100"/>
      <c r="H394" s="88" t="e">
        <f>#REF!</f>
        <v>#REF!</v>
      </c>
    </row>
    <row r="395" spans="1:8" s="89" customFormat="1" x14ac:dyDescent="0.25">
      <c r="A395" s="93">
        <v>924</v>
      </c>
      <c r="B395" s="100"/>
      <c r="C395" s="100"/>
      <c r="D395" s="100"/>
      <c r="E395" s="100"/>
      <c r="F395" s="100"/>
      <c r="G395" s="100"/>
      <c r="H395" s="88" t="e">
        <f>#REF!</f>
        <v>#REF!</v>
      </c>
    </row>
    <row r="396" spans="1:8" s="89" customFormat="1" x14ac:dyDescent="0.25">
      <c r="A396" s="93">
        <v>925</v>
      </c>
      <c r="B396" s="100"/>
      <c r="C396" s="100"/>
      <c r="D396" s="100"/>
      <c r="E396" s="100"/>
      <c r="F396" s="100"/>
      <c r="G396" s="100"/>
      <c r="H396" s="88" t="e">
        <f>#REF!</f>
        <v>#REF!</v>
      </c>
    </row>
    <row r="397" spans="1:8" s="89" customFormat="1" x14ac:dyDescent="0.25">
      <c r="A397" s="93">
        <v>926</v>
      </c>
      <c r="B397" s="100"/>
      <c r="C397" s="100"/>
      <c r="D397" s="100"/>
      <c r="E397" s="100"/>
      <c r="F397" s="100"/>
      <c r="G397" s="100"/>
      <c r="H397" s="88" t="e">
        <f>#REF!</f>
        <v>#REF!</v>
      </c>
    </row>
    <row r="398" spans="1:8" s="89" customFormat="1" x14ac:dyDescent="0.25">
      <c r="A398" s="93">
        <v>927</v>
      </c>
      <c r="B398" s="100"/>
      <c r="C398" s="100"/>
      <c r="D398" s="100"/>
      <c r="E398" s="100"/>
      <c r="F398" s="100"/>
      <c r="G398" s="100"/>
      <c r="H398" s="88" t="e">
        <f>#REF!</f>
        <v>#REF!</v>
      </c>
    </row>
    <row r="399" spans="1:8" s="89" customFormat="1" x14ac:dyDescent="0.25">
      <c r="A399" s="93">
        <v>928</v>
      </c>
      <c r="B399" s="100"/>
      <c r="C399" s="100"/>
      <c r="D399" s="100"/>
      <c r="E399" s="100"/>
      <c r="F399" s="100"/>
      <c r="G399" s="100"/>
      <c r="H399" s="88" t="e">
        <f>#REF!</f>
        <v>#REF!</v>
      </c>
    </row>
    <row r="400" spans="1:8" s="89" customFormat="1" x14ac:dyDescent="0.25">
      <c r="A400" s="93">
        <v>929</v>
      </c>
      <c r="B400" s="100"/>
      <c r="C400" s="100"/>
      <c r="D400" s="100"/>
      <c r="E400" s="100"/>
      <c r="F400" s="100"/>
      <c r="G400" s="100"/>
      <c r="H400" s="88" t="e">
        <f>#REF!</f>
        <v>#REF!</v>
      </c>
    </row>
    <row r="401" spans="1:8" s="89" customFormat="1" x14ac:dyDescent="0.25">
      <c r="A401" s="93">
        <v>930</v>
      </c>
      <c r="B401" s="100"/>
      <c r="C401" s="100"/>
      <c r="D401" s="100"/>
      <c r="E401" s="100"/>
      <c r="F401" s="100"/>
      <c r="G401" s="100"/>
      <c r="H401" s="88" t="e">
        <f>#REF!</f>
        <v>#REF!</v>
      </c>
    </row>
    <row r="402" spans="1:8" s="89" customFormat="1" x14ac:dyDescent="0.25">
      <c r="A402" s="93">
        <v>931</v>
      </c>
      <c r="B402" s="100"/>
      <c r="C402" s="100"/>
      <c r="D402" s="100"/>
      <c r="E402" s="100"/>
      <c r="F402" s="100"/>
      <c r="G402" s="100"/>
      <c r="H402" s="88" t="e">
        <f>#REF!</f>
        <v>#REF!</v>
      </c>
    </row>
    <row r="403" spans="1:8" s="89" customFormat="1" x14ac:dyDescent="0.25">
      <c r="A403" s="93">
        <v>932</v>
      </c>
      <c r="B403" s="100"/>
      <c r="C403" s="100"/>
      <c r="D403" s="100"/>
      <c r="E403" s="100"/>
      <c r="F403" s="100"/>
      <c r="G403" s="100"/>
      <c r="H403" s="88" t="e">
        <f>#REF!</f>
        <v>#REF!</v>
      </c>
    </row>
    <row r="404" spans="1:8" s="89" customFormat="1" x14ac:dyDescent="0.25">
      <c r="A404" s="93">
        <v>933</v>
      </c>
      <c r="B404" s="100"/>
      <c r="C404" s="100"/>
      <c r="D404" s="100"/>
      <c r="E404" s="100"/>
      <c r="F404" s="100"/>
      <c r="G404" s="100"/>
      <c r="H404" s="88" t="e">
        <f>#REF!</f>
        <v>#REF!</v>
      </c>
    </row>
    <row r="405" spans="1:8" s="89" customFormat="1" x14ac:dyDescent="0.25">
      <c r="A405" s="93">
        <v>934</v>
      </c>
      <c r="B405" s="100"/>
      <c r="C405" s="100"/>
      <c r="D405" s="100"/>
      <c r="E405" s="100"/>
      <c r="F405" s="100"/>
      <c r="G405" s="100"/>
      <c r="H405" s="88" t="e">
        <f>#REF!</f>
        <v>#REF!</v>
      </c>
    </row>
    <row r="406" spans="1:8" s="89" customFormat="1" x14ac:dyDescent="0.25">
      <c r="A406" s="93">
        <v>935</v>
      </c>
      <c r="B406" s="100"/>
      <c r="C406" s="100"/>
      <c r="D406" s="100"/>
      <c r="E406" s="100"/>
      <c r="F406" s="100"/>
      <c r="G406" s="100"/>
      <c r="H406" s="88" t="e">
        <f>#REF!</f>
        <v>#REF!</v>
      </c>
    </row>
    <row r="407" spans="1:8" s="89" customFormat="1" x14ac:dyDescent="0.25">
      <c r="A407" s="93">
        <v>936</v>
      </c>
      <c r="B407" s="100"/>
      <c r="C407" s="100"/>
      <c r="D407" s="100"/>
      <c r="E407" s="100"/>
      <c r="F407" s="100"/>
      <c r="G407" s="100"/>
      <c r="H407" s="88" t="e">
        <f>#REF!</f>
        <v>#REF!</v>
      </c>
    </row>
    <row r="408" spans="1:8" s="89" customFormat="1" x14ac:dyDescent="0.25">
      <c r="A408" s="93">
        <v>937</v>
      </c>
      <c r="B408" s="100"/>
      <c r="C408" s="100"/>
      <c r="D408" s="100"/>
      <c r="E408" s="100"/>
      <c r="F408" s="100"/>
      <c r="G408" s="100"/>
      <c r="H408" s="88" t="e">
        <f>#REF!</f>
        <v>#REF!</v>
      </c>
    </row>
    <row r="409" spans="1:8" s="89" customFormat="1" x14ac:dyDescent="0.25">
      <c r="A409" s="93">
        <v>938</v>
      </c>
      <c r="B409" s="100"/>
      <c r="C409" s="100"/>
      <c r="D409" s="100"/>
      <c r="E409" s="100"/>
      <c r="F409" s="100"/>
      <c r="G409" s="100"/>
      <c r="H409" s="88" t="e">
        <f>#REF!</f>
        <v>#REF!</v>
      </c>
    </row>
    <row r="410" spans="1:8" s="89" customFormat="1" x14ac:dyDescent="0.25">
      <c r="A410" s="93">
        <v>939</v>
      </c>
      <c r="B410" s="100"/>
      <c r="C410" s="100"/>
      <c r="D410" s="100"/>
      <c r="E410" s="100"/>
      <c r="F410" s="100"/>
      <c r="G410" s="100"/>
      <c r="H410" s="88" t="e">
        <f>#REF!</f>
        <v>#REF!</v>
      </c>
    </row>
    <row r="411" spans="1:8" s="89" customFormat="1" x14ac:dyDescent="0.25">
      <c r="A411" s="93">
        <v>940</v>
      </c>
      <c r="B411" s="100"/>
      <c r="C411" s="100"/>
      <c r="D411" s="100"/>
      <c r="E411" s="100"/>
      <c r="F411" s="100"/>
      <c r="G411" s="100"/>
      <c r="H411" s="88" t="e">
        <f>#REF!</f>
        <v>#REF!</v>
      </c>
    </row>
    <row r="412" spans="1:8" s="89" customFormat="1" x14ac:dyDescent="0.25">
      <c r="A412" s="93">
        <v>941</v>
      </c>
      <c r="B412" s="100"/>
      <c r="C412" s="100"/>
      <c r="D412" s="100"/>
      <c r="E412" s="100"/>
      <c r="F412" s="100"/>
      <c r="G412" s="100"/>
      <c r="H412" s="88" t="e">
        <f>#REF!</f>
        <v>#REF!</v>
      </c>
    </row>
    <row r="413" spans="1:8" s="89" customFormat="1" x14ac:dyDescent="0.25">
      <c r="A413" s="93">
        <v>942</v>
      </c>
      <c r="B413" s="100"/>
      <c r="C413" s="100"/>
      <c r="D413" s="100"/>
      <c r="E413" s="100"/>
      <c r="F413" s="100"/>
      <c r="G413" s="100"/>
      <c r="H413" s="88" t="e">
        <f>#REF!</f>
        <v>#REF!</v>
      </c>
    </row>
    <row r="414" spans="1:8" s="89" customFormat="1" x14ac:dyDescent="0.25">
      <c r="A414" s="93">
        <v>943</v>
      </c>
      <c r="B414" s="100"/>
      <c r="C414" s="100"/>
      <c r="D414" s="100"/>
      <c r="E414" s="100"/>
      <c r="F414" s="100"/>
      <c r="G414" s="100"/>
      <c r="H414" s="88" t="e">
        <f>#REF!</f>
        <v>#REF!</v>
      </c>
    </row>
    <row r="415" spans="1:8" s="89" customFormat="1" x14ac:dyDescent="0.25">
      <c r="A415" s="93">
        <v>944</v>
      </c>
      <c r="B415" s="100"/>
      <c r="C415" s="100"/>
      <c r="D415" s="100"/>
      <c r="E415" s="100"/>
      <c r="F415" s="100"/>
      <c r="G415" s="100"/>
      <c r="H415" s="88" t="e">
        <f>#REF!</f>
        <v>#REF!</v>
      </c>
    </row>
    <row r="416" spans="1:8" s="89" customFormat="1" x14ac:dyDescent="0.25">
      <c r="A416" s="93">
        <v>945</v>
      </c>
      <c r="B416" s="100"/>
      <c r="C416" s="100"/>
      <c r="D416" s="100"/>
      <c r="E416" s="100"/>
      <c r="F416" s="100"/>
      <c r="G416" s="100"/>
      <c r="H416" s="88" t="e">
        <f>#REF!</f>
        <v>#REF!</v>
      </c>
    </row>
    <row r="417" spans="1:8" s="89" customFormat="1" x14ac:dyDescent="0.25">
      <c r="A417" s="93">
        <v>946</v>
      </c>
      <c r="B417" s="100"/>
      <c r="C417" s="100"/>
      <c r="D417" s="100"/>
      <c r="E417" s="100"/>
      <c r="F417" s="100"/>
      <c r="G417" s="100"/>
      <c r="H417" s="88" t="e">
        <f>#REF!</f>
        <v>#REF!</v>
      </c>
    </row>
    <row r="418" spans="1:8" s="89" customFormat="1" x14ac:dyDescent="0.25">
      <c r="A418" s="93">
        <v>947</v>
      </c>
      <c r="B418" s="100"/>
      <c r="C418" s="100"/>
      <c r="D418" s="100"/>
      <c r="E418" s="100"/>
      <c r="F418" s="100"/>
      <c r="G418" s="100"/>
      <c r="H418" s="88" t="e">
        <f>#REF!</f>
        <v>#REF!</v>
      </c>
    </row>
    <row r="419" spans="1:8" s="89" customFormat="1" x14ac:dyDescent="0.25">
      <c r="A419" s="93">
        <v>948</v>
      </c>
      <c r="B419" s="100"/>
      <c r="C419" s="100"/>
      <c r="D419" s="100"/>
      <c r="E419" s="100"/>
      <c r="F419" s="100"/>
      <c r="G419" s="100"/>
      <c r="H419" s="88" t="e">
        <f>#REF!</f>
        <v>#REF!</v>
      </c>
    </row>
    <row r="420" spans="1:8" s="89" customFormat="1" x14ac:dyDescent="0.25">
      <c r="A420" s="93">
        <v>949</v>
      </c>
      <c r="B420" s="100"/>
      <c r="C420" s="100"/>
      <c r="D420" s="100"/>
      <c r="E420" s="100"/>
      <c r="F420" s="100"/>
      <c r="G420" s="100"/>
      <c r="H420" s="88" t="e">
        <f>#REF!</f>
        <v>#REF!</v>
      </c>
    </row>
    <row r="421" spans="1:8" s="89" customFormat="1" x14ac:dyDescent="0.25">
      <c r="A421" s="93">
        <v>950</v>
      </c>
      <c r="B421" s="100"/>
      <c r="C421" s="100"/>
      <c r="D421" s="100"/>
      <c r="E421" s="100"/>
      <c r="F421" s="100"/>
      <c r="G421" s="100"/>
      <c r="H421" s="88" t="e">
        <f>#REF!</f>
        <v>#REF!</v>
      </c>
    </row>
    <row r="422" spans="1:8" s="89" customFormat="1" x14ac:dyDescent="0.25">
      <c r="A422" s="93">
        <v>951</v>
      </c>
      <c r="B422" s="100"/>
      <c r="C422" s="100"/>
      <c r="D422" s="100"/>
      <c r="E422" s="100"/>
      <c r="F422" s="100"/>
      <c r="G422" s="100"/>
      <c r="H422" s="88" t="e">
        <f>#REF!</f>
        <v>#REF!</v>
      </c>
    </row>
    <row r="423" spans="1:8" s="89" customFormat="1" x14ac:dyDescent="0.25">
      <c r="A423" s="93">
        <v>952</v>
      </c>
      <c r="B423" s="100"/>
      <c r="C423" s="100"/>
      <c r="D423" s="100"/>
      <c r="E423" s="100"/>
      <c r="F423" s="100"/>
      <c r="G423" s="100"/>
      <c r="H423" s="88" t="e">
        <f>#REF!</f>
        <v>#REF!</v>
      </c>
    </row>
    <row r="424" spans="1:8" s="89" customFormat="1" x14ac:dyDescent="0.25">
      <c r="A424" s="93">
        <v>953</v>
      </c>
      <c r="B424" s="100"/>
      <c r="C424" s="100"/>
      <c r="D424" s="100"/>
      <c r="E424" s="100"/>
      <c r="F424" s="100"/>
      <c r="G424" s="100"/>
      <c r="H424" s="88" t="e">
        <f>#REF!</f>
        <v>#REF!</v>
      </c>
    </row>
    <row r="425" spans="1:8" s="89" customFormat="1" x14ac:dyDescent="0.25">
      <c r="A425" s="93">
        <v>954</v>
      </c>
      <c r="B425" s="100"/>
      <c r="C425" s="100"/>
      <c r="D425" s="100"/>
      <c r="E425" s="100"/>
      <c r="F425" s="100"/>
      <c r="G425" s="100"/>
      <c r="H425" s="88" t="e">
        <f>#REF!</f>
        <v>#REF!</v>
      </c>
    </row>
    <row r="426" spans="1:8" s="89" customFormat="1" x14ac:dyDescent="0.25">
      <c r="A426" s="93">
        <v>955</v>
      </c>
      <c r="B426" s="100"/>
      <c r="C426" s="100"/>
      <c r="D426" s="100"/>
      <c r="E426" s="100"/>
      <c r="F426" s="100"/>
      <c r="G426" s="100"/>
      <c r="H426" s="88" t="e">
        <f>#REF!</f>
        <v>#REF!</v>
      </c>
    </row>
    <row r="427" spans="1:8" s="89" customFormat="1" x14ac:dyDescent="0.25">
      <c r="A427" s="93">
        <v>956</v>
      </c>
      <c r="B427" s="100"/>
      <c r="C427" s="100"/>
      <c r="D427" s="100"/>
      <c r="E427" s="100"/>
      <c r="F427" s="100"/>
      <c r="G427" s="100"/>
      <c r="H427" s="88" t="e">
        <f>#REF!</f>
        <v>#REF!</v>
      </c>
    </row>
    <row r="428" spans="1:8" s="89" customFormat="1" x14ac:dyDescent="0.25">
      <c r="A428" s="93">
        <v>957</v>
      </c>
      <c r="B428" s="100"/>
      <c r="C428" s="100"/>
      <c r="D428" s="100"/>
      <c r="E428" s="100"/>
      <c r="F428" s="100"/>
      <c r="G428" s="100"/>
      <c r="H428" s="88" t="e">
        <f>#REF!</f>
        <v>#REF!</v>
      </c>
    </row>
    <row r="429" spans="1:8" s="89" customFormat="1" x14ac:dyDescent="0.25">
      <c r="A429" s="93">
        <v>958</v>
      </c>
      <c r="B429" s="100"/>
      <c r="C429" s="100"/>
      <c r="D429" s="100"/>
      <c r="E429" s="100"/>
      <c r="F429" s="100"/>
      <c r="G429" s="100"/>
      <c r="H429" s="88" t="e">
        <f>#REF!</f>
        <v>#REF!</v>
      </c>
    </row>
    <row r="430" spans="1:8" s="89" customFormat="1" x14ac:dyDescent="0.25">
      <c r="A430" s="93">
        <v>959</v>
      </c>
      <c r="B430" s="100"/>
      <c r="C430" s="100"/>
      <c r="D430" s="100"/>
      <c r="E430" s="100"/>
      <c r="F430" s="100"/>
      <c r="G430" s="100"/>
      <c r="H430" s="88" t="e">
        <f>#REF!</f>
        <v>#REF!</v>
      </c>
    </row>
    <row r="431" spans="1:8" s="89" customFormat="1" x14ac:dyDescent="0.25">
      <c r="A431" s="93">
        <v>960</v>
      </c>
      <c r="B431" s="100"/>
      <c r="C431" s="100"/>
      <c r="D431" s="100"/>
      <c r="E431" s="100"/>
      <c r="F431" s="100"/>
      <c r="G431" s="100"/>
      <c r="H431" s="88" t="e">
        <f>#REF!</f>
        <v>#REF!</v>
      </c>
    </row>
    <row r="432" spans="1:8" s="89" customFormat="1" x14ac:dyDescent="0.25">
      <c r="A432" s="93">
        <v>961</v>
      </c>
      <c r="B432" s="100"/>
      <c r="C432" s="100"/>
      <c r="D432" s="100"/>
      <c r="E432" s="100"/>
      <c r="F432" s="100"/>
      <c r="G432" s="100"/>
      <c r="H432" s="88" t="e">
        <f>#REF!</f>
        <v>#REF!</v>
      </c>
    </row>
    <row r="433" spans="1:8" s="89" customFormat="1" x14ac:dyDescent="0.25">
      <c r="A433" s="93">
        <v>962</v>
      </c>
      <c r="B433" s="100"/>
      <c r="C433" s="100"/>
      <c r="D433" s="100"/>
      <c r="E433" s="100"/>
      <c r="F433" s="100"/>
      <c r="G433" s="100"/>
      <c r="H433" s="88" t="e">
        <f>#REF!</f>
        <v>#REF!</v>
      </c>
    </row>
    <row r="434" spans="1:8" s="89" customFormat="1" x14ac:dyDescent="0.25">
      <c r="A434" s="93">
        <v>963</v>
      </c>
      <c r="B434" s="100"/>
      <c r="C434" s="100"/>
      <c r="D434" s="100"/>
      <c r="E434" s="100"/>
      <c r="F434" s="100"/>
      <c r="G434" s="100"/>
      <c r="H434" s="88" t="e">
        <f>#REF!</f>
        <v>#REF!</v>
      </c>
    </row>
    <row r="435" spans="1:8" s="89" customFormat="1" x14ac:dyDescent="0.25">
      <c r="A435" s="93">
        <v>964</v>
      </c>
      <c r="B435" s="100"/>
      <c r="C435" s="100"/>
      <c r="D435" s="100"/>
      <c r="E435" s="100"/>
      <c r="F435" s="100"/>
      <c r="G435" s="100"/>
      <c r="H435" s="88" t="e">
        <f>#REF!</f>
        <v>#REF!</v>
      </c>
    </row>
    <row r="436" spans="1:8" s="89" customFormat="1" x14ac:dyDescent="0.25">
      <c r="A436" s="93">
        <v>965</v>
      </c>
      <c r="B436" s="100"/>
      <c r="C436" s="100"/>
      <c r="D436" s="100"/>
      <c r="E436" s="100"/>
      <c r="F436" s="100"/>
      <c r="G436" s="100"/>
      <c r="H436" s="88" t="e">
        <f>#REF!</f>
        <v>#REF!</v>
      </c>
    </row>
    <row r="437" spans="1:8" s="89" customFormat="1" x14ac:dyDescent="0.25">
      <c r="A437" s="93">
        <v>966</v>
      </c>
      <c r="B437" s="100"/>
      <c r="C437" s="100"/>
      <c r="D437" s="100"/>
      <c r="E437" s="100"/>
      <c r="F437" s="100"/>
      <c r="G437" s="100"/>
      <c r="H437" s="88" t="e">
        <f>#REF!</f>
        <v>#REF!</v>
      </c>
    </row>
    <row r="438" spans="1:8" s="89" customFormat="1" x14ac:dyDescent="0.25">
      <c r="A438" s="93">
        <v>967</v>
      </c>
      <c r="B438" s="100"/>
      <c r="C438" s="100"/>
      <c r="D438" s="100"/>
      <c r="E438" s="100"/>
      <c r="F438" s="100"/>
      <c r="G438" s="100"/>
      <c r="H438" s="88" t="e">
        <f>#REF!</f>
        <v>#REF!</v>
      </c>
    </row>
    <row r="439" spans="1:8" s="89" customFormat="1" x14ac:dyDescent="0.25">
      <c r="A439" s="93">
        <v>968</v>
      </c>
      <c r="B439" s="100"/>
      <c r="C439" s="100"/>
      <c r="D439" s="100"/>
      <c r="E439" s="100"/>
      <c r="F439" s="100"/>
      <c r="G439" s="100"/>
      <c r="H439" s="88" t="e">
        <f>#REF!</f>
        <v>#REF!</v>
      </c>
    </row>
    <row r="440" spans="1:8" s="89" customFormat="1" x14ac:dyDescent="0.25">
      <c r="A440" s="93">
        <v>969</v>
      </c>
      <c r="B440" s="100"/>
      <c r="C440" s="100"/>
      <c r="D440" s="100"/>
      <c r="E440" s="100"/>
      <c r="F440" s="100"/>
      <c r="G440" s="100"/>
      <c r="H440" s="88" t="e">
        <f>#REF!</f>
        <v>#REF!</v>
      </c>
    </row>
    <row r="441" spans="1:8" s="89" customFormat="1" x14ac:dyDescent="0.25">
      <c r="A441" s="93">
        <v>970</v>
      </c>
      <c r="B441" s="100"/>
      <c r="C441" s="100"/>
      <c r="D441" s="100"/>
      <c r="E441" s="100"/>
      <c r="F441" s="100"/>
      <c r="G441" s="100"/>
      <c r="H441" s="88" t="e">
        <f>#REF!</f>
        <v>#REF!</v>
      </c>
    </row>
    <row r="442" spans="1:8" s="89" customFormat="1" x14ac:dyDescent="0.25">
      <c r="A442" s="93">
        <v>971</v>
      </c>
      <c r="B442" s="100"/>
      <c r="C442" s="100"/>
      <c r="D442" s="100"/>
      <c r="E442" s="100"/>
      <c r="F442" s="100"/>
      <c r="G442" s="100"/>
      <c r="H442" s="88" t="e">
        <f>#REF!</f>
        <v>#REF!</v>
      </c>
    </row>
    <row r="443" spans="1:8" s="89" customFormat="1" x14ac:dyDescent="0.25">
      <c r="A443" s="93">
        <v>972</v>
      </c>
      <c r="B443" s="100"/>
      <c r="C443" s="100"/>
      <c r="D443" s="100"/>
      <c r="E443" s="100"/>
      <c r="F443" s="100"/>
      <c r="G443" s="100"/>
      <c r="H443" s="88" t="e">
        <f>#REF!</f>
        <v>#REF!</v>
      </c>
    </row>
    <row r="444" spans="1:8" s="89" customFormat="1" x14ac:dyDescent="0.25">
      <c r="A444" s="93">
        <v>973</v>
      </c>
      <c r="B444" s="100"/>
      <c r="C444" s="100"/>
      <c r="D444" s="100"/>
      <c r="E444" s="100"/>
      <c r="F444" s="100"/>
      <c r="G444" s="100"/>
      <c r="H444" s="88" t="e">
        <f>#REF!</f>
        <v>#REF!</v>
      </c>
    </row>
    <row r="445" spans="1:8" s="89" customFormat="1" x14ac:dyDescent="0.25">
      <c r="A445" s="93">
        <v>974</v>
      </c>
      <c r="B445" s="100"/>
      <c r="C445" s="100"/>
      <c r="D445" s="100"/>
      <c r="E445" s="100"/>
      <c r="F445" s="100"/>
      <c r="G445" s="100"/>
      <c r="H445" s="88" t="e">
        <f>#REF!</f>
        <v>#REF!</v>
      </c>
    </row>
    <row r="446" spans="1:8" s="89" customFormat="1" x14ac:dyDescent="0.25">
      <c r="A446" s="93">
        <v>975</v>
      </c>
      <c r="B446" s="100"/>
      <c r="C446" s="100"/>
      <c r="D446" s="100"/>
      <c r="E446" s="100"/>
      <c r="F446" s="100"/>
      <c r="G446" s="100"/>
      <c r="H446" s="88" t="e">
        <f>#REF!</f>
        <v>#REF!</v>
      </c>
    </row>
    <row r="447" spans="1:8" s="89" customFormat="1" x14ac:dyDescent="0.25">
      <c r="A447" s="93">
        <v>976</v>
      </c>
      <c r="B447" s="100"/>
      <c r="C447" s="100"/>
      <c r="D447" s="100"/>
      <c r="E447" s="100"/>
      <c r="F447" s="100"/>
      <c r="G447" s="100"/>
      <c r="H447" s="88" t="e">
        <f>#REF!</f>
        <v>#REF!</v>
      </c>
    </row>
    <row r="448" spans="1:8" s="89" customFormat="1" x14ac:dyDescent="0.25">
      <c r="A448" s="93">
        <v>977</v>
      </c>
      <c r="B448" s="100"/>
      <c r="C448" s="100"/>
      <c r="D448" s="100"/>
      <c r="E448" s="100"/>
      <c r="F448" s="100"/>
      <c r="G448" s="100"/>
      <c r="H448" s="88" t="e">
        <f>#REF!</f>
        <v>#REF!</v>
      </c>
    </row>
    <row r="449" spans="1:8" s="89" customFormat="1" x14ac:dyDescent="0.25">
      <c r="A449" s="93">
        <v>978</v>
      </c>
      <c r="B449" s="100"/>
      <c r="C449" s="100"/>
      <c r="D449" s="100"/>
      <c r="E449" s="100"/>
      <c r="F449" s="100"/>
      <c r="G449" s="100"/>
      <c r="H449" s="88" t="e">
        <f>#REF!</f>
        <v>#REF!</v>
      </c>
    </row>
    <row r="450" spans="1:8" s="89" customFormat="1" x14ac:dyDescent="0.25">
      <c r="A450" s="93">
        <v>979</v>
      </c>
      <c r="B450" s="100"/>
      <c r="C450" s="100"/>
      <c r="D450" s="100"/>
      <c r="E450" s="100"/>
      <c r="F450" s="100"/>
      <c r="G450" s="100"/>
      <c r="H450" s="88" t="e">
        <f>#REF!</f>
        <v>#REF!</v>
      </c>
    </row>
    <row r="451" spans="1:8" s="89" customFormat="1" x14ac:dyDescent="0.25">
      <c r="A451" s="93">
        <v>980</v>
      </c>
      <c r="B451" s="100"/>
      <c r="C451" s="100"/>
      <c r="D451" s="100"/>
      <c r="E451" s="100"/>
      <c r="F451" s="100"/>
      <c r="G451" s="100"/>
      <c r="H451" s="88" t="e">
        <f>#REF!</f>
        <v>#REF!</v>
      </c>
    </row>
    <row r="452" spans="1:8" s="89" customFormat="1" x14ac:dyDescent="0.25">
      <c r="A452" s="93">
        <v>981</v>
      </c>
      <c r="B452" s="100"/>
      <c r="C452" s="100"/>
      <c r="D452" s="100"/>
      <c r="E452" s="100"/>
      <c r="F452" s="100"/>
      <c r="G452" s="100"/>
      <c r="H452" s="88" t="e">
        <f>#REF!</f>
        <v>#REF!</v>
      </c>
    </row>
    <row r="453" spans="1:8" s="89" customFormat="1" x14ac:dyDescent="0.25">
      <c r="A453" s="93">
        <v>982</v>
      </c>
      <c r="B453" s="100"/>
      <c r="C453" s="100"/>
      <c r="D453" s="100"/>
      <c r="E453" s="100"/>
      <c r="F453" s="100"/>
      <c r="G453" s="100"/>
      <c r="H453" s="88" t="e">
        <f>#REF!</f>
        <v>#REF!</v>
      </c>
    </row>
    <row r="454" spans="1:8" s="89" customFormat="1" x14ac:dyDescent="0.25">
      <c r="A454" s="93">
        <v>983</v>
      </c>
      <c r="B454" s="100"/>
      <c r="C454" s="100"/>
      <c r="D454" s="100"/>
      <c r="E454" s="100"/>
      <c r="F454" s="100"/>
      <c r="G454" s="100"/>
      <c r="H454" s="88" t="e">
        <f>#REF!</f>
        <v>#REF!</v>
      </c>
    </row>
    <row r="455" spans="1:8" s="89" customFormat="1" x14ac:dyDescent="0.25">
      <c r="A455" s="93">
        <v>984</v>
      </c>
      <c r="B455" s="100"/>
      <c r="C455" s="100"/>
      <c r="D455" s="100"/>
      <c r="E455" s="100"/>
      <c r="F455" s="100"/>
      <c r="G455" s="100"/>
      <c r="H455" s="88" t="e">
        <f>#REF!</f>
        <v>#REF!</v>
      </c>
    </row>
    <row r="456" spans="1:8" s="89" customFormat="1" x14ac:dyDescent="0.25">
      <c r="A456" s="93">
        <v>985</v>
      </c>
      <c r="B456" s="100"/>
      <c r="C456" s="100"/>
      <c r="D456" s="100"/>
      <c r="E456" s="100"/>
      <c r="F456" s="100"/>
      <c r="G456" s="100"/>
      <c r="H456" s="88" t="e">
        <f>#REF!</f>
        <v>#REF!</v>
      </c>
    </row>
    <row r="457" spans="1:8" s="89" customFormat="1" x14ac:dyDescent="0.25">
      <c r="A457" s="93">
        <v>986</v>
      </c>
      <c r="B457" s="100"/>
      <c r="C457" s="100"/>
      <c r="D457" s="100"/>
      <c r="E457" s="100"/>
      <c r="F457" s="100"/>
      <c r="G457" s="100"/>
      <c r="H457" s="88" t="e">
        <f>#REF!</f>
        <v>#REF!</v>
      </c>
    </row>
    <row r="458" spans="1:8" s="89" customFormat="1" x14ac:dyDescent="0.25">
      <c r="A458" s="93">
        <v>987</v>
      </c>
      <c r="B458" s="100"/>
      <c r="C458" s="100"/>
      <c r="D458" s="100"/>
      <c r="E458" s="100"/>
      <c r="F458" s="100"/>
      <c r="G458" s="100"/>
      <c r="H458" s="88" t="e">
        <f>#REF!</f>
        <v>#REF!</v>
      </c>
    </row>
    <row r="459" spans="1:8" s="89" customFormat="1" x14ac:dyDescent="0.25">
      <c r="A459" s="93">
        <v>988</v>
      </c>
      <c r="B459" s="100"/>
      <c r="C459" s="100"/>
      <c r="D459" s="100"/>
      <c r="E459" s="100"/>
      <c r="F459" s="100"/>
      <c r="G459" s="100"/>
      <c r="H459" s="88" t="e">
        <f>#REF!</f>
        <v>#REF!</v>
      </c>
    </row>
    <row r="460" spans="1:8" s="89" customFormat="1" x14ac:dyDescent="0.25">
      <c r="A460" s="93">
        <v>989</v>
      </c>
      <c r="B460" s="100"/>
      <c r="C460" s="100"/>
      <c r="D460" s="100"/>
      <c r="E460" s="100"/>
      <c r="F460" s="100"/>
      <c r="G460" s="100"/>
      <c r="H460" s="88" t="e">
        <f>#REF!</f>
        <v>#REF!</v>
      </c>
    </row>
    <row r="461" spans="1:8" s="89" customFormat="1" x14ac:dyDescent="0.25">
      <c r="A461" s="93">
        <v>990</v>
      </c>
      <c r="B461" s="100"/>
      <c r="C461" s="100"/>
      <c r="D461" s="100"/>
      <c r="E461" s="100"/>
      <c r="F461" s="100"/>
      <c r="G461" s="100"/>
      <c r="H461" s="88" t="e">
        <f>#REF!</f>
        <v>#REF!</v>
      </c>
    </row>
    <row r="462" spans="1:8" s="89" customFormat="1" x14ac:dyDescent="0.25">
      <c r="A462" s="93">
        <v>991</v>
      </c>
      <c r="B462" s="100"/>
      <c r="C462" s="100"/>
      <c r="D462" s="100"/>
      <c r="E462" s="100"/>
      <c r="F462" s="100"/>
      <c r="G462" s="100"/>
      <c r="H462" s="88" t="e">
        <f>#REF!</f>
        <v>#REF!</v>
      </c>
    </row>
    <row r="463" spans="1:8" s="89" customFormat="1" x14ac:dyDescent="0.25">
      <c r="A463" s="93">
        <v>992</v>
      </c>
      <c r="B463" s="100"/>
      <c r="C463" s="100"/>
      <c r="D463" s="100"/>
      <c r="E463" s="100"/>
      <c r="F463" s="100"/>
      <c r="G463" s="100"/>
      <c r="H463" s="88" t="e">
        <f>#REF!</f>
        <v>#REF!</v>
      </c>
    </row>
    <row r="464" spans="1:8" s="89" customFormat="1" x14ac:dyDescent="0.25">
      <c r="A464" s="93">
        <v>993</v>
      </c>
      <c r="B464" s="100"/>
      <c r="C464" s="100"/>
      <c r="D464" s="100"/>
      <c r="E464" s="100"/>
      <c r="F464" s="100"/>
      <c r="G464" s="100"/>
      <c r="H464" s="88" t="e">
        <f>#REF!</f>
        <v>#REF!</v>
      </c>
    </row>
    <row r="465" spans="1:8" s="89" customFormat="1" x14ac:dyDescent="0.25">
      <c r="A465" s="93">
        <v>994</v>
      </c>
      <c r="B465" s="100"/>
      <c r="C465" s="100"/>
      <c r="D465" s="100"/>
      <c r="E465" s="100"/>
      <c r="F465" s="100"/>
      <c r="G465" s="100"/>
      <c r="H465" s="88" t="e">
        <f>#REF!</f>
        <v>#REF!</v>
      </c>
    </row>
    <row r="466" spans="1:8" s="89" customFormat="1" x14ac:dyDescent="0.25">
      <c r="A466" s="93">
        <v>995</v>
      </c>
      <c r="B466" s="100"/>
      <c r="C466" s="100"/>
      <c r="D466" s="100"/>
      <c r="E466" s="100"/>
      <c r="F466" s="100"/>
      <c r="G466" s="100"/>
      <c r="H466" s="88" t="e">
        <f>#REF!</f>
        <v>#REF!</v>
      </c>
    </row>
    <row r="467" spans="1:8" s="89" customFormat="1" x14ac:dyDescent="0.25">
      <c r="A467" s="93">
        <v>996</v>
      </c>
      <c r="B467" s="100"/>
      <c r="C467" s="100"/>
      <c r="D467" s="100"/>
      <c r="E467" s="100"/>
      <c r="F467" s="100"/>
      <c r="G467" s="100"/>
      <c r="H467" s="88" t="e">
        <f>#REF!</f>
        <v>#REF!</v>
      </c>
    </row>
    <row r="468" spans="1:8" s="89" customFormat="1" x14ac:dyDescent="0.25">
      <c r="A468" s="93">
        <v>997</v>
      </c>
      <c r="B468" s="100"/>
      <c r="C468" s="100"/>
      <c r="D468" s="100"/>
      <c r="E468" s="100"/>
      <c r="F468" s="100"/>
      <c r="G468" s="100"/>
      <c r="H468" s="88" t="e">
        <f>#REF!</f>
        <v>#REF!</v>
      </c>
    </row>
    <row r="469" spans="1:8" s="89" customFormat="1" x14ac:dyDescent="0.25">
      <c r="A469" s="93">
        <v>998</v>
      </c>
      <c r="B469" s="100"/>
      <c r="C469" s="100"/>
      <c r="D469" s="100"/>
      <c r="E469" s="100"/>
      <c r="F469" s="100"/>
      <c r="G469" s="100"/>
      <c r="H469" s="88" t="e">
        <f>#REF!</f>
        <v>#REF!</v>
      </c>
    </row>
    <row r="470" spans="1:8" s="89" customFormat="1" x14ac:dyDescent="0.25">
      <c r="A470" s="93">
        <v>999</v>
      </c>
      <c r="B470" s="100"/>
      <c r="C470" s="100"/>
      <c r="D470" s="100"/>
      <c r="E470" s="100"/>
      <c r="F470" s="100"/>
      <c r="G470" s="100"/>
      <c r="H470" s="88" t="e">
        <f>#REF!</f>
        <v>#REF!</v>
      </c>
    </row>
    <row r="471" spans="1:8" s="89" customFormat="1" x14ac:dyDescent="0.25">
      <c r="A471" s="93">
        <v>1000</v>
      </c>
      <c r="B471" s="100"/>
      <c r="C471" s="100"/>
      <c r="D471" s="100"/>
      <c r="E471" s="100"/>
      <c r="F471" s="100"/>
      <c r="G471" s="100"/>
      <c r="H471" s="88" t="e">
        <f>#REF!</f>
        <v>#REF!</v>
      </c>
    </row>
    <row r="472" spans="1:8" x14ac:dyDescent="0.25">
      <c r="A472" s="81"/>
      <c r="B472" s="100"/>
      <c r="C472" s="100"/>
      <c r="D472" s="100"/>
      <c r="E472" s="100"/>
      <c r="F472" s="100"/>
      <c r="G472" s="100"/>
      <c r="H472" s="103"/>
    </row>
    <row r="473" spans="1:8" x14ac:dyDescent="0.25">
      <c r="A473" s="81"/>
      <c r="B473" s="100"/>
      <c r="C473" s="100"/>
      <c r="D473" s="100"/>
      <c r="E473" s="100"/>
      <c r="F473" s="100"/>
      <c r="G473" s="100"/>
      <c r="H473" s="103"/>
    </row>
    <row r="474" spans="1:8" x14ac:dyDescent="0.25">
      <c r="A474" s="81"/>
      <c r="B474" s="100"/>
      <c r="C474" s="100"/>
      <c r="D474" s="100"/>
      <c r="E474" s="100"/>
      <c r="F474" s="100"/>
      <c r="G474" s="100"/>
      <c r="H474" s="103"/>
    </row>
    <row r="475" spans="1:8" x14ac:dyDescent="0.25">
      <c r="A475" s="81"/>
      <c r="B475" s="100"/>
      <c r="C475" s="100"/>
      <c r="D475" s="100"/>
      <c r="E475" s="100"/>
      <c r="F475" s="100"/>
      <c r="G475" s="100"/>
      <c r="H475" s="103"/>
    </row>
    <row r="476" spans="1:8" x14ac:dyDescent="0.25">
      <c r="A476" s="81"/>
      <c r="B476" s="100"/>
      <c r="C476" s="100"/>
      <c r="D476" s="100"/>
      <c r="E476" s="100"/>
      <c r="F476" s="100"/>
      <c r="G476" s="100"/>
      <c r="H476" s="103"/>
    </row>
    <row r="477" spans="1:8" x14ac:dyDescent="0.25">
      <c r="A477" s="81"/>
      <c r="B477" s="100"/>
      <c r="C477" s="100"/>
      <c r="D477" s="100"/>
      <c r="E477" s="100"/>
      <c r="F477" s="100"/>
      <c r="G477" s="100"/>
      <c r="H477" s="103"/>
    </row>
    <row r="478" spans="1:8" x14ac:dyDescent="0.25">
      <c r="A478" s="81"/>
      <c r="B478" s="100"/>
      <c r="C478" s="100"/>
      <c r="D478" s="100"/>
      <c r="E478" s="100"/>
      <c r="F478" s="100"/>
      <c r="G478" s="100"/>
      <c r="H478" s="103"/>
    </row>
    <row r="479" spans="1:8" x14ac:dyDescent="0.25">
      <c r="A479" s="81"/>
      <c r="B479" s="100"/>
      <c r="C479" s="100"/>
      <c r="D479" s="100"/>
      <c r="E479" s="100"/>
      <c r="F479" s="100"/>
      <c r="G479" s="100"/>
      <c r="H479" s="103"/>
    </row>
    <row r="480" spans="1:8" x14ac:dyDescent="0.25">
      <c r="A480" s="81"/>
      <c r="B480" s="100"/>
      <c r="C480" s="100"/>
      <c r="D480" s="100"/>
      <c r="E480" s="100"/>
      <c r="F480" s="100"/>
      <c r="G480" s="100"/>
      <c r="H480" s="103"/>
    </row>
    <row r="481" spans="1:8" x14ac:dyDescent="0.25">
      <c r="A481" s="81"/>
      <c r="B481" s="100"/>
      <c r="C481" s="100"/>
      <c r="D481" s="100"/>
      <c r="E481" s="100"/>
      <c r="F481" s="100"/>
      <c r="G481" s="100"/>
      <c r="H481" s="103"/>
    </row>
    <row r="482" spans="1:8" x14ac:dyDescent="0.25">
      <c r="A482" s="81"/>
      <c r="B482" s="100"/>
      <c r="C482" s="100"/>
      <c r="D482" s="100"/>
      <c r="E482" s="100"/>
      <c r="F482" s="100"/>
      <c r="G482" s="100"/>
      <c r="H482" s="103"/>
    </row>
    <row r="483" spans="1:8" x14ac:dyDescent="0.25">
      <c r="A483" s="81"/>
      <c r="B483" s="100"/>
      <c r="C483" s="100"/>
      <c r="D483" s="100"/>
      <c r="E483" s="100"/>
      <c r="F483" s="100"/>
      <c r="G483" s="100"/>
      <c r="H483" s="103"/>
    </row>
    <row r="484" spans="1:8" x14ac:dyDescent="0.25">
      <c r="A484" s="81"/>
      <c r="B484" s="100"/>
      <c r="C484" s="100"/>
      <c r="D484" s="100"/>
      <c r="E484" s="100"/>
      <c r="F484" s="100"/>
      <c r="G484" s="100"/>
      <c r="H484" s="103"/>
    </row>
    <row r="485" spans="1:8" x14ac:dyDescent="0.25">
      <c r="A485" s="81"/>
      <c r="B485" s="100"/>
      <c r="C485" s="100"/>
      <c r="D485" s="100"/>
      <c r="E485" s="100"/>
      <c r="F485" s="100"/>
      <c r="G485" s="100"/>
      <c r="H485" s="103"/>
    </row>
    <row r="486" spans="1:8" x14ac:dyDescent="0.25">
      <c r="A486" s="81"/>
      <c r="B486" s="100"/>
      <c r="C486" s="100"/>
      <c r="D486" s="100"/>
      <c r="E486" s="100"/>
      <c r="F486" s="100"/>
      <c r="G486" s="100"/>
      <c r="H486" s="103"/>
    </row>
    <row r="487" spans="1:8" x14ac:dyDescent="0.25">
      <c r="A487" s="81"/>
      <c r="B487" s="100"/>
      <c r="C487" s="100"/>
      <c r="D487" s="100"/>
      <c r="E487" s="100"/>
      <c r="F487" s="100"/>
      <c r="G487" s="100"/>
      <c r="H487" s="103"/>
    </row>
    <row r="488" spans="1:8" x14ac:dyDescent="0.25">
      <c r="A488" s="81"/>
      <c r="B488" s="100"/>
      <c r="C488" s="100"/>
      <c r="D488" s="100"/>
      <c r="E488" s="100"/>
      <c r="F488" s="100"/>
      <c r="G488" s="100"/>
      <c r="H488" s="103"/>
    </row>
    <row r="489" spans="1:8" x14ac:dyDescent="0.25">
      <c r="A489" s="81"/>
      <c r="B489" s="100"/>
      <c r="C489" s="100"/>
      <c r="D489" s="100"/>
      <c r="E489" s="100"/>
      <c r="F489" s="100"/>
      <c r="G489" s="100"/>
      <c r="H489" s="103"/>
    </row>
    <row r="490" spans="1:8" x14ac:dyDescent="0.25">
      <c r="A490" s="81"/>
      <c r="B490" s="100"/>
      <c r="C490" s="100"/>
      <c r="D490" s="100"/>
      <c r="E490" s="100"/>
      <c r="F490" s="100"/>
      <c r="G490" s="100"/>
      <c r="H490" s="103"/>
    </row>
    <row r="491" spans="1:8" x14ac:dyDescent="0.25">
      <c r="A491" s="81"/>
      <c r="B491" s="100"/>
      <c r="C491" s="100"/>
      <c r="D491" s="100"/>
      <c r="E491" s="100"/>
      <c r="F491" s="100"/>
      <c r="G491" s="100"/>
      <c r="H491" s="103"/>
    </row>
    <row r="492" spans="1:8" x14ac:dyDescent="0.25">
      <c r="A492" s="81"/>
      <c r="B492" s="100"/>
      <c r="C492" s="100"/>
      <c r="D492" s="100"/>
      <c r="E492" s="100"/>
      <c r="F492" s="100"/>
      <c r="G492" s="100"/>
      <c r="H492" s="103"/>
    </row>
    <row r="493" spans="1:8" x14ac:dyDescent="0.25">
      <c r="A493" s="81"/>
      <c r="B493" s="100"/>
      <c r="C493" s="100"/>
      <c r="D493" s="100"/>
      <c r="E493" s="100"/>
      <c r="F493" s="100"/>
      <c r="G493" s="100"/>
      <c r="H493" s="103"/>
    </row>
    <row r="494" spans="1:8" x14ac:dyDescent="0.25">
      <c r="A494" s="81"/>
      <c r="B494" s="100"/>
      <c r="C494" s="100"/>
      <c r="D494" s="100"/>
      <c r="E494" s="100"/>
      <c r="F494" s="100"/>
      <c r="G494" s="100"/>
      <c r="H494" s="103"/>
    </row>
    <row r="495" spans="1:8" x14ac:dyDescent="0.25">
      <c r="A495" s="81"/>
      <c r="B495" s="100"/>
      <c r="C495" s="100"/>
      <c r="D495" s="100"/>
      <c r="E495" s="100"/>
      <c r="F495" s="100"/>
      <c r="G495" s="100"/>
      <c r="H495" s="103"/>
    </row>
    <row r="496" spans="1:8" x14ac:dyDescent="0.25">
      <c r="A496" s="81"/>
      <c r="B496" s="100"/>
      <c r="C496" s="100"/>
      <c r="D496" s="100"/>
      <c r="E496" s="100"/>
      <c r="F496" s="100"/>
      <c r="G496" s="100"/>
      <c r="H496" s="103"/>
    </row>
    <row r="497" spans="1:8" x14ac:dyDescent="0.25">
      <c r="A497" s="81"/>
      <c r="B497" s="100"/>
      <c r="C497" s="100"/>
      <c r="D497" s="100"/>
      <c r="E497" s="100"/>
      <c r="F497" s="100"/>
      <c r="G497" s="100"/>
      <c r="H497" s="103"/>
    </row>
    <row r="498" spans="1:8" x14ac:dyDescent="0.25">
      <c r="A498" s="81"/>
      <c r="B498" s="100"/>
      <c r="C498" s="100"/>
      <c r="D498" s="100"/>
      <c r="E498" s="100"/>
      <c r="F498" s="100"/>
      <c r="G498" s="100"/>
      <c r="H498" s="103"/>
    </row>
    <row r="499" spans="1:8" x14ac:dyDescent="0.25">
      <c r="A499" s="81"/>
      <c r="B499" s="100"/>
      <c r="C499" s="100"/>
      <c r="D499" s="100"/>
      <c r="E499" s="100"/>
      <c r="F499" s="100"/>
      <c r="G499" s="100"/>
      <c r="H499" s="103"/>
    </row>
    <row r="500" spans="1:8" x14ac:dyDescent="0.25">
      <c r="A500" s="81"/>
      <c r="B500" s="100"/>
      <c r="C500" s="100"/>
      <c r="D500" s="100"/>
      <c r="E500" s="100"/>
      <c r="F500" s="100"/>
      <c r="G500" s="100"/>
      <c r="H500" s="103"/>
    </row>
    <row r="501" spans="1:8" x14ac:dyDescent="0.25">
      <c r="A501" s="81"/>
      <c r="B501" s="100"/>
      <c r="C501" s="100"/>
      <c r="D501" s="100"/>
      <c r="E501" s="100"/>
      <c r="F501" s="100"/>
      <c r="G501" s="100"/>
      <c r="H501" s="103"/>
    </row>
    <row r="502" spans="1:8" x14ac:dyDescent="0.25">
      <c r="A502" s="81"/>
      <c r="B502" s="100"/>
      <c r="C502" s="100"/>
      <c r="D502" s="100"/>
      <c r="E502" s="100"/>
      <c r="F502" s="100"/>
      <c r="G502" s="100"/>
      <c r="H502" s="103"/>
    </row>
    <row r="503" spans="1:8" x14ac:dyDescent="0.25">
      <c r="A503" s="81"/>
      <c r="B503" s="100"/>
      <c r="C503" s="100"/>
      <c r="D503" s="100"/>
      <c r="E503" s="100"/>
      <c r="F503" s="100"/>
      <c r="G503" s="100"/>
      <c r="H503" s="103"/>
    </row>
    <row r="504" spans="1:8" x14ac:dyDescent="0.25">
      <c r="A504" s="81"/>
      <c r="B504" s="100"/>
      <c r="C504" s="100"/>
      <c r="D504" s="100"/>
      <c r="E504" s="100"/>
      <c r="F504" s="100"/>
      <c r="G504" s="100"/>
      <c r="H504" s="103"/>
    </row>
    <row r="505" spans="1:8" x14ac:dyDescent="0.25">
      <c r="A505" s="81"/>
      <c r="B505" s="100"/>
      <c r="C505" s="100"/>
      <c r="D505" s="100"/>
      <c r="E505" s="100"/>
      <c r="F505" s="100"/>
      <c r="G505" s="100"/>
      <c r="H505" s="103"/>
    </row>
    <row r="506" spans="1:8" x14ac:dyDescent="0.25">
      <c r="A506" s="81"/>
      <c r="B506" s="100"/>
      <c r="C506" s="100"/>
      <c r="D506" s="100"/>
      <c r="E506" s="100"/>
      <c r="F506" s="100"/>
      <c r="G506" s="100"/>
      <c r="H506" s="103"/>
    </row>
    <row r="507" spans="1:8" x14ac:dyDescent="0.25">
      <c r="A507" s="81"/>
      <c r="B507" s="100"/>
      <c r="C507" s="100"/>
      <c r="D507" s="100"/>
      <c r="E507" s="100"/>
      <c r="F507" s="100"/>
      <c r="G507" s="100"/>
      <c r="H507" s="103"/>
    </row>
    <row r="508" spans="1:8" x14ac:dyDescent="0.25">
      <c r="A508" s="81"/>
      <c r="B508" s="100"/>
      <c r="C508" s="100"/>
      <c r="D508" s="100"/>
      <c r="E508" s="100"/>
      <c r="F508" s="100"/>
      <c r="G508" s="100"/>
      <c r="H508" s="103"/>
    </row>
    <row r="509" spans="1:8" x14ac:dyDescent="0.25">
      <c r="A509" s="81"/>
      <c r="B509" s="100"/>
      <c r="C509" s="100"/>
      <c r="D509" s="100"/>
      <c r="E509" s="100"/>
      <c r="F509" s="100"/>
      <c r="G509" s="100"/>
      <c r="H509" s="103"/>
    </row>
    <row r="510" spans="1:8" x14ac:dyDescent="0.25">
      <c r="A510" s="81"/>
      <c r="B510" s="100"/>
      <c r="C510" s="100"/>
      <c r="D510" s="100"/>
      <c r="E510" s="100"/>
      <c r="F510" s="100"/>
      <c r="G510" s="100"/>
      <c r="H510" s="103"/>
    </row>
    <row r="511" spans="1:8" x14ac:dyDescent="0.25">
      <c r="A511" s="81"/>
      <c r="B511" s="100"/>
      <c r="C511" s="100"/>
      <c r="D511" s="100"/>
      <c r="E511" s="100"/>
      <c r="F511" s="100"/>
      <c r="G511" s="100"/>
      <c r="H511" s="103"/>
    </row>
    <row r="512" spans="1:8" x14ac:dyDescent="0.25">
      <c r="A512" s="81"/>
      <c r="B512" s="100"/>
      <c r="C512" s="100"/>
      <c r="D512" s="100"/>
      <c r="E512" s="100"/>
      <c r="F512" s="100"/>
      <c r="G512" s="100"/>
      <c r="H512" s="103"/>
    </row>
    <row r="513" spans="1:8" x14ac:dyDescent="0.25">
      <c r="A513" s="81"/>
      <c r="B513" s="100"/>
      <c r="C513" s="100"/>
      <c r="D513" s="100"/>
      <c r="E513" s="100"/>
      <c r="F513" s="100"/>
      <c r="G513" s="100"/>
      <c r="H513" s="103"/>
    </row>
    <row r="514" spans="1:8" x14ac:dyDescent="0.25">
      <c r="A514" s="81"/>
      <c r="B514" s="100"/>
      <c r="C514" s="100"/>
      <c r="D514" s="100"/>
      <c r="E514" s="100"/>
      <c r="F514" s="100"/>
      <c r="G514" s="100"/>
      <c r="H514" s="103"/>
    </row>
    <row r="515" spans="1:8" x14ac:dyDescent="0.25">
      <c r="A515" s="81"/>
      <c r="B515" s="100"/>
      <c r="C515" s="100"/>
      <c r="D515" s="100"/>
      <c r="E515" s="100"/>
      <c r="F515" s="100"/>
      <c r="G515" s="100"/>
      <c r="H515" s="103"/>
    </row>
    <row r="516" spans="1:8" x14ac:dyDescent="0.25">
      <c r="A516" s="81"/>
      <c r="B516" s="100"/>
      <c r="C516" s="100"/>
      <c r="D516" s="100"/>
      <c r="E516" s="100"/>
      <c r="F516" s="100"/>
      <c r="G516" s="100"/>
      <c r="H516" s="103"/>
    </row>
    <row r="517" spans="1:8" x14ac:dyDescent="0.25">
      <c r="A517" s="81"/>
      <c r="B517" s="100"/>
      <c r="C517" s="100"/>
      <c r="D517" s="100"/>
      <c r="E517" s="100"/>
      <c r="F517" s="100"/>
      <c r="G517" s="100"/>
      <c r="H517" s="103"/>
    </row>
    <row r="518" spans="1:8" x14ac:dyDescent="0.25">
      <c r="A518" s="81"/>
      <c r="B518" s="100"/>
      <c r="C518" s="100"/>
      <c r="D518" s="100"/>
      <c r="E518" s="100"/>
      <c r="F518" s="100"/>
      <c r="G518" s="100"/>
      <c r="H518" s="103"/>
    </row>
    <row r="519" spans="1:8" x14ac:dyDescent="0.25">
      <c r="A519" s="81"/>
      <c r="B519" s="100"/>
      <c r="C519" s="100"/>
      <c r="D519" s="100"/>
      <c r="E519" s="100"/>
      <c r="F519" s="100"/>
      <c r="G519" s="100"/>
      <c r="H519" s="103"/>
    </row>
    <row r="520" spans="1:8" x14ac:dyDescent="0.25">
      <c r="A520" s="81"/>
      <c r="B520" s="100"/>
      <c r="C520" s="100"/>
      <c r="D520" s="100"/>
      <c r="E520" s="100"/>
      <c r="F520" s="100"/>
      <c r="G520" s="100"/>
      <c r="H520" s="103"/>
    </row>
    <row r="521" spans="1:8" x14ac:dyDescent="0.25">
      <c r="A521" s="81"/>
      <c r="B521" s="100"/>
      <c r="C521" s="100"/>
      <c r="D521" s="100"/>
      <c r="E521" s="100"/>
      <c r="F521" s="100"/>
      <c r="G521" s="100"/>
      <c r="H521" s="103"/>
    </row>
    <row r="522" spans="1:8" x14ac:dyDescent="0.25">
      <c r="A522" s="81"/>
      <c r="B522" s="100"/>
      <c r="C522" s="100"/>
      <c r="D522" s="100"/>
      <c r="E522" s="100"/>
      <c r="F522" s="100"/>
      <c r="G522" s="100"/>
      <c r="H522" s="103"/>
    </row>
    <row r="523" spans="1:8" x14ac:dyDescent="0.25">
      <c r="A523" s="81"/>
      <c r="B523" s="100"/>
      <c r="C523" s="100"/>
      <c r="D523" s="100"/>
      <c r="E523" s="100"/>
      <c r="F523" s="100"/>
      <c r="G523" s="100"/>
      <c r="H523" s="103"/>
    </row>
    <row r="524" spans="1:8" x14ac:dyDescent="0.25">
      <c r="A524" s="81"/>
      <c r="B524" s="100"/>
      <c r="C524" s="100"/>
      <c r="D524" s="100"/>
      <c r="E524" s="100"/>
      <c r="F524" s="100"/>
      <c r="G524" s="100"/>
      <c r="H524" s="103"/>
    </row>
    <row r="525" spans="1:8" x14ac:dyDescent="0.25">
      <c r="A525" s="81"/>
      <c r="B525" s="100"/>
      <c r="C525" s="100"/>
      <c r="D525" s="100"/>
      <c r="E525" s="100"/>
      <c r="F525" s="100"/>
      <c r="G525" s="100"/>
      <c r="H525" s="103"/>
    </row>
    <row r="526" spans="1:8" x14ac:dyDescent="0.25">
      <c r="A526" s="81"/>
      <c r="B526" s="100"/>
      <c r="C526" s="100"/>
      <c r="D526" s="100"/>
      <c r="E526" s="100"/>
      <c r="F526" s="100"/>
      <c r="G526" s="100"/>
      <c r="H526" s="103"/>
    </row>
    <row r="527" spans="1:8" x14ac:dyDescent="0.25">
      <c r="A527" s="81"/>
      <c r="B527" s="100"/>
      <c r="C527" s="100"/>
      <c r="D527" s="100"/>
      <c r="E527" s="100"/>
      <c r="F527" s="100"/>
      <c r="G527" s="100"/>
      <c r="H527" s="103"/>
    </row>
    <row r="528" spans="1:8" x14ac:dyDescent="0.25">
      <c r="A528" s="81"/>
      <c r="B528" s="100"/>
      <c r="C528" s="100"/>
      <c r="D528" s="100"/>
      <c r="E528" s="100"/>
      <c r="F528" s="100"/>
      <c r="G528" s="100"/>
      <c r="H528" s="103"/>
    </row>
    <row r="529" spans="1:8" x14ac:dyDescent="0.25">
      <c r="A529" s="81"/>
      <c r="B529" s="100"/>
      <c r="C529" s="100"/>
      <c r="D529" s="100"/>
      <c r="E529" s="100"/>
      <c r="F529" s="100"/>
      <c r="G529" s="100"/>
      <c r="H529" s="103"/>
    </row>
    <row r="530" spans="1:8" x14ac:dyDescent="0.25">
      <c r="A530" s="81"/>
      <c r="B530" s="100"/>
      <c r="C530" s="100"/>
      <c r="D530" s="100"/>
      <c r="E530" s="100"/>
      <c r="F530" s="100"/>
      <c r="G530" s="100"/>
      <c r="H530" s="103"/>
    </row>
    <row r="531" spans="1:8" x14ac:dyDescent="0.25">
      <c r="A531" s="81"/>
      <c r="B531" s="100"/>
      <c r="C531" s="100"/>
      <c r="D531" s="100"/>
      <c r="E531" s="100"/>
      <c r="F531" s="100"/>
      <c r="G531" s="100"/>
      <c r="H531" s="103"/>
    </row>
    <row r="532" spans="1:8" x14ac:dyDescent="0.25">
      <c r="A532" s="81"/>
      <c r="B532" s="100"/>
      <c r="C532" s="100"/>
      <c r="D532" s="100"/>
      <c r="E532" s="100"/>
      <c r="F532" s="100"/>
      <c r="G532" s="100"/>
      <c r="H532" s="103"/>
    </row>
    <row r="533" spans="1:8" x14ac:dyDescent="0.25">
      <c r="A533" s="81"/>
      <c r="B533" s="100"/>
      <c r="C533" s="100"/>
      <c r="D533" s="100"/>
      <c r="E533" s="100"/>
      <c r="F533" s="100"/>
      <c r="G533" s="100"/>
      <c r="H533" s="103"/>
    </row>
    <row r="534" spans="1:8" x14ac:dyDescent="0.25">
      <c r="A534" s="81"/>
      <c r="B534" s="100"/>
      <c r="C534" s="100"/>
      <c r="D534" s="100"/>
      <c r="E534" s="100"/>
      <c r="F534" s="100"/>
      <c r="G534" s="100"/>
      <c r="H534" s="103"/>
    </row>
    <row r="535" spans="1:8" x14ac:dyDescent="0.25">
      <c r="A535" s="81"/>
      <c r="B535" s="100"/>
      <c r="C535" s="100"/>
      <c r="D535" s="100"/>
      <c r="E535" s="100"/>
      <c r="F535" s="100"/>
      <c r="G535" s="100"/>
      <c r="H535" s="103"/>
    </row>
    <row r="536" spans="1:8" x14ac:dyDescent="0.25">
      <c r="A536" s="81"/>
      <c r="B536" s="100"/>
      <c r="C536" s="100"/>
      <c r="D536" s="100"/>
      <c r="E536" s="100"/>
      <c r="F536" s="100"/>
      <c r="G536" s="100"/>
      <c r="H536" s="103"/>
    </row>
    <row r="537" spans="1:8" x14ac:dyDescent="0.25">
      <c r="A537" s="81"/>
      <c r="B537" s="100"/>
      <c r="C537" s="100"/>
      <c r="D537" s="100"/>
      <c r="E537" s="100"/>
      <c r="F537" s="100"/>
      <c r="G537" s="100"/>
      <c r="H537" s="103"/>
    </row>
    <row r="538" spans="1:8" x14ac:dyDescent="0.25">
      <c r="A538" s="81"/>
      <c r="B538" s="100"/>
      <c r="C538" s="100"/>
      <c r="D538" s="100"/>
      <c r="E538" s="100"/>
      <c r="F538" s="100"/>
      <c r="G538" s="100"/>
      <c r="H538" s="103"/>
    </row>
    <row r="539" spans="1:8" x14ac:dyDescent="0.25">
      <c r="A539" s="81"/>
      <c r="B539" s="100"/>
      <c r="C539" s="100"/>
      <c r="D539" s="100"/>
      <c r="E539" s="100"/>
      <c r="F539" s="100"/>
      <c r="G539" s="100"/>
      <c r="H539" s="103"/>
    </row>
    <row r="540" spans="1:8" x14ac:dyDescent="0.25">
      <c r="A540" s="81"/>
      <c r="B540" s="100"/>
      <c r="C540" s="100"/>
      <c r="D540" s="100"/>
      <c r="E540" s="100"/>
      <c r="F540" s="100"/>
      <c r="G540" s="100"/>
      <c r="H540" s="103"/>
    </row>
    <row r="541" spans="1:8" x14ac:dyDescent="0.25">
      <c r="A541" s="81"/>
      <c r="B541" s="100"/>
      <c r="C541" s="100"/>
      <c r="D541" s="100"/>
      <c r="E541" s="100"/>
      <c r="F541" s="100"/>
      <c r="G541" s="100"/>
      <c r="H541" s="103"/>
    </row>
    <row r="542" spans="1:8" x14ac:dyDescent="0.25">
      <c r="A542" s="81"/>
      <c r="B542" s="100"/>
      <c r="C542" s="100"/>
      <c r="D542" s="100"/>
      <c r="E542" s="100"/>
      <c r="F542" s="100"/>
      <c r="G542" s="100"/>
      <c r="H542" s="103"/>
    </row>
    <row r="543" spans="1:8" x14ac:dyDescent="0.25">
      <c r="A543" s="81"/>
      <c r="B543" s="100"/>
      <c r="C543" s="100"/>
      <c r="D543" s="100"/>
      <c r="E543" s="100"/>
      <c r="F543" s="100"/>
      <c r="G543" s="100"/>
      <c r="H543" s="103"/>
    </row>
    <row r="544" spans="1:8" x14ac:dyDescent="0.25">
      <c r="A544" s="81"/>
      <c r="B544" s="100"/>
      <c r="C544" s="100"/>
      <c r="D544" s="100"/>
      <c r="E544" s="100"/>
      <c r="F544" s="100"/>
      <c r="G544" s="100"/>
      <c r="H544" s="103"/>
    </row>
    <row r="545" spans="1:8" x14ac:dyDescent="0.25">
      <c r="A545" s="81"/>
      <c r="B545" s="100"/>
      <c r="C545" s="100"/>
      <c r="D545" s="100"/>
      <c r="E545" s="100"/>
      <c r="F545" s="100"/>
      <c r="G545" s="100"/>
      <c r="H545" s="103"/>
    </row>
    <row r="546" spans="1:8" x14ac:dyDescent="0.25">
      <c r="A546" s="81"/>
      <c r="B546" s="100"/>
      <c r="C546" s="100"/>
      <c r="D546" s="100"/>
      <c r="E546" s="100"/>
      <c r="F546" s="100"/>
      <c r="G546" s="100"/>
      <c r="H546" s="103"/>
    </row>
    <row r="547" spans="1:8" x14ac:dyDescent="0.25">
      <c r="A547" s="81"/>
      <c r="B547" s="100"/>
      <c r="C547" s="100"/>
      <c r="D547" s="100"/>
      <c r="E547" s="100"/>
      <c r="F547" s="100"/>
      <c r="G547" s="100"/>
      <c r="H547" s="103"/>
    </row>
    <row r="548" spans="1:8" x14ac:dyDescent="0.25">
      <c r="A548" s="81"/>
      <c r="B548" s="100"/>
      <c r="C548" s="100"/>
      <c r="D548" s="100"/>
      <c r="E548" s="100"/>
      <c r="F548" s="100"/>
      <c r="G548" s="100"/>
      <c r="H548" s="103"/>
    </row>
    <row r="549" spans="1:8" x14ac:dyDescent="0.25">
      <c r="A549" s="81"/>
      <c r="B549" s="100"/>
      <c r="C549" s="100"/>
      <c r="D549" s="100"/>
      <c r="E549" s="100"/>
      <c r="F549" s="100"/>
      <c r="G549" s="100"/>
      <c r="H549" s="103"/>
    </row>
    <row r="550" spans="1:8" x14ac:dyDescent="0.25">
      <c r="A550" s="81"/>
      <c r="B550" s="100"/>
      <c r="C550" s="100"/>
      <c r="D550" s="100"/>
      <c r="E550" s="100"/>
      <c r="F550" s="100"/>
      <c r="G550" s="100"/>
      <c r="H550" s="103"/>
    </row>
    <row r="551" spans="1:8" x14ac:dyDescent="0.25">
      <c r="A551" s="81"/>
      <c r="B551" s="100"/>
      <c r="C551" s="100"/>
      <c r="D551" s="100"/>
      <c r="E551" s="100"/>
      <c r="F551" s="100"/>
      <c r="G551" s="100"/>
      <c r="H551" s="103"/>
    </row>
    <row r="552" spans="1:8" x14ac:dyDescent="0.25">
      <c r="A552" s="81"/>
      <c r="B552" s="100"/>
      <c r="C552" s="100"/>
      <c r="D552" s="100"/>
      <c r="E552" s="100"/>
      <c r="F552" s="100"/>
      <c r="G552" s="100"/>
      <c r="H552" s="103"/>
    </row>
    <row r="553" spans="1:8" x14ac:dyDescent="0.25">
      <c r="A553" s="81"/>
      <c r="B553" s="100"/>
      <c r="C553" s="100"/>
      <c r="D553" s="100"/>
      <c r="E553" s="100"/>
      <c r="F553" s="100"/>
      <c r="G553" s="100"/>
      <c r="H553" s="103"/>
    </row>
    <row r="554" spans="1:8" x14ac:dyDescent="0.25">
      <c r="A554" s="81"/>
      <c r="B554" s="100"/>
      <c r="C554" s="100"/>
      <c r="D554" s="100"/>
      <c r="E554" s="100"/>
      <c r="F554" s="100"/>
      <c r="G554" s="100"/>
      <c r="H554" s="103"/>
    </row>
    <row r="555" spans="1:8" x14ac:dyDescent="0.25">
      <c r="A555" s="81"/>
      <c r="B555" s="100"/>
      <c r="C555" s="100"/>
      <c r="D555" s="100"/>
      <c r="E555" s="100"/>
      <c r="F555" s="100"/>
      <c r="G555" s="100"/>
      <c r="H555" s="103"/>
    </row>
    <row r="556" spans="1:8" x14ac:dyDescent="0.25">
      <c r="A556" s="81"/>
      <c r="B556" s="100"/>
      <c r="C556" s="100"/>
      <c r="D556" s="100"/>
      <c r="E556" s="100"/>
      <c r="F556" s="100"/>
      <c r="G556" s="100"/>
      <c r="H556" s="103"/>
    </row>
    <row r="557" spans="1:8" x14ac:dyDescent="0.25">
      <c r="A557" s="81"/>
      <c r="B557" s="100"/>
      <c r="C557" s="100"/>
      <c r="D557" s="100"/>
      <c r="E557" s="100"/>
      <c r="F557" s="100"/>
      <c r="G557" s="100"/>
      <c r="H557" s="103"/>
    </row>
    <row r="558" spans="1:8" x14ac:dyDescent="0.25">
      <c r="A558" s="81"/>
      <c r="B558" s="100"/>
      <c r="C558" s="100"/>
      <c r="D558" s="100"/>
      <c r="E558" s="100"/>
      <c r="F558" s="100"/>
      <c r="G558" s="100"/>
      <c r="H558" s="103"/>
    </row>
    <row r="559" spans="1:8" x14ac:dyDescent="0.25">
      <c r="A559" s="81"/>
      <c r="B559" s="100"/>
      <c r="C559" s="100"/>
      <c r="D559" s="100"/>
      <c r="E559" s="100"/>
      <c r="F559" s="100"/>
      <c r="G559" s="100"/>
      <c r="H559" s="103"/>
    </row>
    <row r="560" spans="1:8" x14ac:dyDescent="0.25">
      <c r="A560" s="81"/>
      <c r="B560" s="100"/>
      <c r="C560" s="100"/>
      <c r="D560" s="100"/>
      <c r="E560" s="100"/>
      <c r="F560" s="100"/>
      <c r="G560" s="100"/>
      <c r="H560" s="103"/>
    </row>
    <row r="561" spans="1:8" x14ac:dyDescent="0.25">
      <c r="A561" s="81"/>
      <c r="B561" s="100"/>
      <c r="C561" s="100"/>
      <c r="D561" s="100"/>
      <c r="E561" s="100"/>
      <c r="F561" s="100"/>
      <c r="G561" s="100"/>
      <c r="H561" s="103"/>
    </row>
    <row r="562" spans="1:8" x14ac:dyDescent="0.25">
      <c r="A562" s="81"/>
      <c r="B562" s="100"/>
      <c r="C562" s="100"/>
      <c r="D562" s="100"/>
      <c r="E562" s="100"/>
      <c r="F562" s="100"/>
      <c r="G562" s="100"/>
      <c r="H562" s="103"/>
    </row>
    <row r="563" spans="1:8" x14ac:dyDescent="0.25">
      <c r="A563" s="81"/>
      <c r="B563" s="100"/>
      <c r="C563" s="100"/>
      <c r="D563" s="100"/>
      <c r="E563" s="100"/>
      <c r="F563" s="100"/>
      <c r="G563" s="100"/>
      <c r="H563" s="103"/>
    </row>
    <row r="564" spans="1:8" x14ac:dyDescent="0.25">
      <c r="A564" s="81"/>
      <c r="B564" s="100"/>
      <c r="C564" s="100"/>
      <c r="D564" s="100"/>
      <c r="E564" s="100"/>
      <c r="F564" s="100"/>
      <c r="G564" s="100"/>
      <c r="H564" s="103"/>
    </row>
    <row r="565" spans="1:8" x14ac:dyDescent="0.25">
      <c r="A565" s="81"/>
      <c r="B565" s="100"/>
      <c r="C565" s="100"/>
      <c r="D565" s="100"/>
      <c r="E565" s="100"/>
      <c r="F565" s="100"/>
      <c r="G565" s="100"/>
      <c r="H565" s="103"/>
    </row>
    <row r="566" spans="1:8" x14ac:dyDescent="0.25">
      <c r="A566" s="81"/>
      <c r="B566" s="100"/>
      <c r="C566" s="100"/>
      <c r="D566" s="100"/>
      <c r="E566" s="100"/>
      <c r="F566" s="100"/>
      <c r="G566" s="100"/>
      <c r="H566" s="103"/>
    </row>
    <row r="567" spans="1:8" x14ac:dyDescent="0.25">
      <c r="A567" s="81"/>
      <c r="B567" s="100"/>
      <c r="C567" s="100"/>
      <c r="D567" s="100"/>
      <c r="E567" s="100"/>
      <c r="F567" s="100"/>
      <c r="G567" s="100"/>
      <c r="H567" s="103"/>
    </row>
    <row r="568" spans="1:8" x14ac:dyDescent="0.25">
      <c r="A568" s="81"/>
      <c r="B568" s="100"/>
      <c r="C568" s="100"/>
      <c r="D568" s="100"/>
      <c r="E568" s="100"/>
      <c r="F568" s="100"/>
      <c r="G568" s="100"/>
      <c r="H568" s="103"/>
    </row>
    <row r="569" spans="1:8" x14ac:dyDescent="0.25">
      <c r="A569" s="81"/>
      <c r="B569" s="100"/>
      <c r="C569" s="100"/>
      <c r="D569" s="100"/>
      <c r="E569" s="100"/>
      <c r="F569" s="100"/>
      <c r="G569" s="100"/>
      <c r="H569" s="103"/>
    </row>
    <row r="570" spans="1:8" x14ac:dyDescent="0.25">
      <c r="A570" s="81"/>
      <c r="B570" s="100"/>
      <c r="C570" s="100"/>
      <c r="D570" s="100"/>
      <c r="E570" s="100"/>
      <c r="F570" s="100"/>
      <c r="G570" s="100"/>
      <c r="H570" s="103"/>
    </row>
    <row r="571" spans="1:8" x14ac:dyDescent="0.25">
      <c r="A571" s="81"/>
      <c r="B571" s="100"/>
      <c r="C571" s="100"/>
      <c r="D571" s="100"/>
      <c r="E571" s="100"/>
      <c r="F571" s="100"/>
      <c r="G571" s="100"/>
      <c r="H571" s="103"/>
    </row>
    <row r="572" spans="1:8" x14ac:dyDescent="0.25">
      <c r="A572" s="81"/>
      <c r="B572" s="100"/>
      <c r="C572" s="100"/>
      <c r="D572" s="100"/>
      <c r="E572" s="100"/>
      <c r="F572" s="100"/>
      <c r="G572" s="100"/>
      <c r="H572" s="103"/>
    </row>
    <row r="573" spans="1:8" x14ac:dyDescent="0.25">
      <c r="A573" s="81"/>
      <c r="B573" s="100"/>
      <c r="C573" s="100"/>
      <c r="D573" s="100"/>
      <c r="E573" s="100"/>
      <c r="F573" s="100"/>
      <c r="G573" s="100"/>
      <c r="H573" s="103"/>
    </row>
    <row r="574" spans="1:8" x14ac:dyDescent="0.25">
      <c r="A574" s="81"/>
      <c r="B574" s="100"/>
      <c r="C574" s="100"/>
      <c r="D574" s="100"/>
      <c r="E574" s="100"/>
      <c r="F574" s="100"/>
      <c r="G574" s="100"/>
      <c r="H574" s="103"/>
    </row>
    <row r="575" spans="1:8" x14ac:dyDescent="0.25">
      <c r="A575" s="81"/>
      <c r="B575" s="100"/>
      <c r="C575" s="100"/>
      <c r="D575" s="100"/>
      <c r="E575" s="100"/>
      <c r="F575" s="100"/>
      <c r="G575" s="100"/>
      <c r="H575" s="103"/>
    </row>
    <row r="576" spans="1:8" x14ac:dyDescent="0.25">
      <c r="A576" s="81"/>
      <c r="B576" s="100"/>
      <c r="C576" s="100"/>
      <c r="D576" s="100"/>
      <c r="E576" s="100"/>
      <c r="F576" s="100"/>
      <c r="G576" s="100"/>
      <c r="H576" s="103"/>
    </row>
    <row r="577" spans="1:8" x14ac:dyDescent="0.25">
      <c r="A577" s="81"/>
      <c r="B577" s="100"/>
      <c r="C577" s="100"/>
      <c r="D577" s="100"/>
      <c r="E577" s="100"/>
      <c r="F577" s="100"/>
      <c r="G577" s="100"/>
      <c r="H577" s="103"/>
    </row>
    <row r="578" spans="1:8" x14ac:dyDescent="0.25">
      <c r="A578" s="81"/>
      <c r="B578" s="100"/>
      <c r="C578" s="100"/>
      <c r="D578" s="100"/>
      <c r="E578" s="100"/>
      <c r="F578" s="100"/>
      <c r="G578" s="100"/>
      <c r="H578" s="103"/>
    </row>
    <row r="579" spans="1:8" x14ac:dyDescent="0.25">
      <c r="A579" s="81"/>
      <c r="B579" s="100"/>
      <c r="C579" s="100"/>
      <c r="D579" s="100"/>
      <c r="E579" s="100"/>
      <c r="F579" s="100"/>
      <c r="G579" s="100"/>
      <c r="H579" s="103"/>
    </row>
    <row r="580" spans="1:8" x14ac:dyDescent="0.25">
      <c r="A580" s="81"/>
      <c r="B580" s="100"/>
      <c r="C580" s="100"/>
      <c r="D580" s="100"/>
      <c r="E580" s="100"/>
      <c r="F580" s="100"/>
      <c r="G580" s="100"/>
      <c r="H580" s="103"/>
    </row>
    <row r="581" spans="1:8" x14ac:dyDescent="0.25">
      <c r="A581" s="81"/>
      <c r="B581" s="100"/>
      <c r="C581" s="100"/>
      <c r="D581" s="100"/>
      <c r="E581" s="100"/>
      <c r="F581" s="100"/>
      <c r="G581" s="100"/>
      <c r="H581" s="103"/>
    </row>
    <row r="582" spans="1:8" x14ac:dyDescent="0.25">
      <c r="A582" s="81"/>
      <c r="B582" s="100"/>
      <c r="C582" s="100"/>
      <c r="D582" s="100"/>
      <c r="E582" s="100"/>
      <c r="F582" s="100"/>
      <c r="G582" s="100"/>
      <c r="H582" s="103"/>
    </row>
    <row r="583" spans="1:8" x14ac:dyDescent="0.25">
      <c r="A583" s="81"/>
      <c r="B583" s="100"/>
      <c r="C583" s="100"/>
      <c r="D583" s="100"/>
      <c r="E583" s="100"/>
      <c r="F583" s="100"/>
      <c r="G583" s="100"/>
      <c r="H583" s="103"/>
    </row>
    <row r="584" spans="1:8" x14ac:dyDescent="0.25">
      <c r="A584" s="81"/>
      <c r="B584" s="100"/>
      <c r="C584" s="100"/>
      <c r="D584" s="100"/>
      <c r="E584" s="100"/>
      <c r="F584" s="100"/>
      <c r="G584" s="100"/>
      <c r="H584" s="103"/>
    </row>
    <row r="585" spans="1:8" x14ac:dyDescent="0.25">
      <c r="A585" s="81"/>
      <c r="B585" s="100"/>
      <c r="C585" s="100"/>
      <c r="D585" s="100"/>
      <c r="E585" s="100"/>
      <c r="F585" s="100"/>
      <c r="G585" s="100"/>
      <c r="H585" s="103"/>
    </row>
    <row r="586" spans="1:8" x14ac:dyDescent="0.25">
      <c r="A586" s="81"/>
      <c r="B586" s="100"/>
      <c r="C586" s="100"/>
      <c r="D586" s="100"/>
      <c r="E586" s="100"/>
      <c r="F586" s="100"/>
      <c r="G586" s="100"/>
      <c r="H586" s="103"/>
    </row>
    <row r="587" spans="1:8" x14ac:dyDescent="0.25">
      <c r="A587" s="81"/>
      <c r="B587" s="100"/>
      <c r="C587" s="100"/>
      <c r="D587" s="100"/>
      <c r="E587" s="100"/>
      <c r="F587" s="100"/>
      <c r="G587" s="100"/>
      <c r="H587" s="103"/>
    </row>
    <row r="588" spans="1:8" x14ac:dyDescent="0.25">
      <c r="A588" s="81"/>
      <c r="B588" s="100"/>
      <c r="C588" s="100"/>
      <c r="D588" s="100"/>
      <c r="E588" s="100"/>
      <c r="F588" s="100"/>
      <c r="G588" s="100"/>
      <c r="H588" s="103"/>
    </row>
    <row r="589" spans="1:8" x14ac:dyDescent="0.25">
      <c r="A589" s="81"/>
      <c r="B589" s="100"/>
      <c r="C589" s="100"/>
      <c r="D589" s="100"/>
      <c r="E589" s="100"/>
      <c r="F589" s="100"/>
      <c r="G589" s="100"/>
      <c r="H589" s="103"/>
    </row>
    <row r="590" spans="1:8" x14ac:dyDescent="0.25">
      <c r="A590" s="81"/>
      <c r="B590" s="100"/>
      <c r="C590" s="100"/>
      <c r="D590" s="100"/>
      <c r="E590" s="100"/>
      <c r="F590" s="100"/>
      <c r="G590" s="100"/>
      <c r="H590" s="103"/>
    </row>
    <row r="591" spans="1:8" x14ac:dyDescent="0.25">
      <c r="A591" s="81"/>
      <c r="B591" s="100"/>
      <c r="C591" s="100"/>
      <c r="D591" s="100"/>
      <c r="E591" s="100"/>
      <c r="F591" s="100"/>
      <c r="G591" s="100"/>
      <c r="H591" s="103"/>
    </row>
    <row r="592" spans="1:8" x14ac:dyDescent="0.25">
      <c r="A592" s="81"/>
      <c r="B592" s="100"/>
      <c r="C592" s="100"/>
      <c r="D592" s="100"/>
      <c r="E592" s="100"/>
      <c r="F592" s="100"/>
      <c r="G592" s="100"/>
      <c r="H592" s="103"/>
    </row>
    <row r="593" spans="1:8" x14ac:dyDescent="0.25">
      <c r="A593" s="81"/>
      <c r="B593" s="100"/>
      <c r="C593" s="100"/>
      <c r="D593" s="100"/>
      <c r="E593" s="100"/>
      <c r="F593" s="100"/>
      <c r="G593" s="100"/>
      <c r="H593" s="103"/>
    </row>
    <row r="594" spans="1:8" x14ac:dyDescent="0.25">
      <c r="A594" s="81"/>
      <c r="B594" s="100"/>
      <c r="C594" s="100"/>
      <c r="D594" s="100"/>
      <c r="E594" s="100"/>
      <c r="F594" s="100"/>
      <c r="G594" s="100"/>
      <c r="H594" s="103"/>
    </row>
    <row r="595" spans="1:8" x14ac:dyDescent="0.25">
      <c r="A595" s="81"/>
      <c r="B595" s="100"/>
      <c r="C595" s="100"/>
      <c r="D595" s="100"/>
      <c r="E595" s="100"/>
      <c r="F595" s="100"/>
      <c r="G595" s="100"/>
      <c r="H595" s="103"/>
    </row>
    <row r="596" spans="1:8" x14ac:dyDescent="0.25">
      <c r="A596" s="81"/>
      <c r="B596" s="100"/>
      <c r="C596" s="100"/>
      <c r="D596" s="100"/>
      <c r="E596" s="100"/>
      <c r="F596" s="100"/>
      <c r="G596" s="100"/>
      <c r="H596" s="103"/>
    </row>
    <row r="597" spans="1:8" x14ac:dyDescent="0.25">
      <c r="A597" s="81"/>
      <c r="B597" s="100"/>
      <c r="C597" s="100"/>
      <c r="D597" s="100"/>
      <c r="E597" s="100"/>
      <c r="F597" s="100"/>
      <c r="G597" s="100"/>
      <c r="H597" s="103"/>
    </row>
    <row r="598" spans="1:8" x14ac:dyDescent="0.25">
      <c r="A598" s="81"/>
      <c r="B598" s="100"/>
      <c r="C598" s="100"/>
      <c r="D598" s="100"/>
      <c r="E598" s="100"/>
      <c r="F598" s="100"/>
      <c r="G598" s="100"/>
      <c r="H598" s="103"/>
    </row>
    <row r="599" spans="1:8" x14ac:dyDescent="0.25">
      <c r="A599" s="81"/>
      <c r="B599" s="100"/>
      <c r="C599" s="100"/>
      <c r="D599" s="100"/>
      <c r="E599" s="100"/>
      <c r="F599" s="100"/>
      <c r="G599" s="100"/>
      <c r="H599" s="103"/>
    </row>
    <row r="600" spans="1:8" x14ac:dyDescent="0.25">
      <c r="A600" s="81"/>
      <c r="B600" s="100"/>
      <c r="C600" s="100"/>
      <c r="D600" s="100"/>
      <c r="E600" s="100"/>
      <c r="F600" s="100"/>
      <c r="G600" s="100"/>
      <c r="H600" s="103"/>
    </row>
    <row r="601" spans="1:8" x14ac:dyDescent="0.25">
      <c r="A601" s="81"/>
      <c r="B601" s="100"/>
      <c r="C601" s="100"/>
      <c r="D601" s="100"/>
      <c r="E601" s="100"/>
      <c r="F601" s="100"/>
      <c r="G601" s="100"/>
      <c r="H601" s="103"/>
    </row>
    <row r="602" spans="1:8" x14ac:dyDescent="0.25">
      <c r="A602" s="81"/>
      <c r="B602" s="100"/>
      <c r="C602" s="100"/>
      <c r="D602" s="100"/>
      <c r="E602" s="100"/>
      <c r="F602" s="100"/>
      <c r="G602" s="100"/>
      <c r="H602" s="103"/>
    </row>
    <row r="603" spans="1:8" x14ac:dyDescent="0.25">
      <c r="A603" s="81"/>
      <c r="B603" s="100"/>
      <c r="C603" s="100"/>
      <c r="D603" s="100"/>
      <c r="E603" s="100"/>
      <c r="F603" s="100"/>
      <c r="G603" s="100"/>
      <c r="H603" s="103"/>
    </row>
    <row r="604" spans="1:8" x14ac:dyDescent="0.25">
      <c r="A604" s="81"/>
      <c r="B604" s="100"/>
      <c r="C604" s="100"/>
      <c r="D604" s="100"/>
      <c r="E604" s="100"/>
      <c r="F604" s="100"/>
      <c r="G604" s="100"/>
      <c r="H604" s="103"/>
    </row>
    <row r="605" spans="1:8" x14ac:dyDescent="0.25">
      <c r="A605" s="81"/>
      <c r="B605" s="100"/>
      <c r="C605" s="100"/>
      <c r="D605" s="100"/>
      <c r="E605" s="100"/>
      <c r="F605" s="100"/>
      <c r="G605" s="100"/>
      <c r="H605" s="103"/>
    </row>
    <row r="606" spans="1:8" x14ac:dyDescent="0.25">
      <c r="A606" s="81"/>
      <c r="B606" s="100"/>
      <c r="C606" s="100"/>
      <c r="D606" s="100"/>
      <c r="E606" s="100"/>
      <c r="F606" s="100"/>
      <c r="G606" s="100"/>
      <c r="H606" s="103"/>
    </row>
    <row r="607" spans="1:8" x14ac:dyDescent="0.25">
      <c r="A607" s="81"/>
      <c r="B607" s="100"/>
      <c r="C607" s="100"/>
      <c r="D607" s="100"/>
      <c r="E607" s="100"/>
      <c r="F607" s="100"/>
      <c r="G607" s="100"/>
      <c r="H607" s="103"/>
    </row>
    <row r="608" spans="1:8" x14ac:dyDescent="0.25">
      <c r="A608" s="81"/>
      <c r="B608" s="100"/>
      <c r="C608" s="100"/>
      <c r="D608" s="100"/>
      <c r="E608" s="100"/>
      <c r="F608" s="100"/>
      <c r="G608" s="100"/>
      <c r="H608" s="103"/>
    </row>
    <row r="609" spans="1:8" x14ac:dyDescent="0.25">
      <c r="A609" s="81"/>
      <c r="B609" s="100"/>
      <c r="C609" s="100"/>
      <c r="D609" s="100"/>
      <c r="E609" s="100"/>
      <c r="F609" s="100"/>
      <c r="G609" s="100"/>
      <c r="H609" s="103"/>
    </row>
    <row r="610" spans="1:8" x14ac:dyDescent="0.25">
      <c r="A610" s="81"/>
      <c r="B610" s="100"/>
      <c r="C610" s="100"/>
      <c r="D610" s="100"/>
      <c r="E610" s="100"/>
      <c r="F610" s="100"/>
      <c r="G610" s="100"/>
      <c r="H610" s="103"/>
    </row>
    <row r="611" spans="1:8" x14ac:dyDescent="0.25">
      <c r="A611" s="81"/>
      <c r="B611" s="100"/>
      <c r="C611" s="100"/>
      <c r="D611" s="100"/>
      <c r="E611" s="100"/>
      <c r="F611" s="100"/>
      <c r="G611" s="100"/>
      <c r="H611" s="103"/>
    </row>
    <row r="612" spans="1:8" x14ac:dyDescent="0.25">
      <c r="A612" s="81"/>
      <c r="B612" s="100"/>
      <c r="C612" s="100"/>
      <c r="D612" s="100"/>
      <c r="E612" s="100"/>
      <c r="F612" s="100"/>
      <c r="G612" s="100"/>
      <c r="H612" s="103"/>
    </row>
    <row r="613" spans="1:8" x14ac:dyDescent="0.25">
      <c r="A613" s="81"/>
      <c r="B613" s="100"/>
      <c r="C613" s="100"/>
      <c r="D613" s="100"/>
      <c r="E613" s="100"/>
      <c r="F613" s="100"/>
      <c r="G613" s="100"/>
      <c r="H613" s="103"/>
    </row>
    <row r="614" spans="1:8" x14ac:dyDescent="0.25">
      <c r="A614" s="81"/>
      <c r="B614" s="100"/>
      <c r="C614" s="100"/>
      <c r="D614" s="100"/>
      <c r="E614" s="100"/>
      <c r="F614" s="100"/>
      <c r="G614" s="100"/>
      <c r="H614" s="103"/>
    </row>
    <row r="615" spans="1:8" x14ac:dyDescent="0.25">
      <c r="A615" s="81"/>
      <c r="B615" s="100"/>
      <c r="C615" s="100"/>
      <c r="D615" s="100"/>
      <c r="E615" s="100"/>
      <c r="F615" s="100"/>
      <c r="G615" s="100"/>
      <c r="H615" s="103"/>
    </row>
    <row r="616" spans="1:8" x14ac:dyDescent="0.25">
      <c r="A616" s="81"/>
      <c r="B616" s="100"/>
      <c r="C616" s="100"/>
      <c r="D616" s="100"/>
      <c r="E616" s="100"/>
      <c r="F616" s="100"/>
      <c r="G616" s="100"/>
      <c r="H616" s="103"/>
    </row>
    <row r="617" spans="1:8" x14ac:dyDescent="0.25">
      <c r="A617" s="81"/>
      <c r="B617" s="100"/>
      <c r="C617" s="100"/>
      <c r="D617" s="100"/>
      <c r="E617" s="100"/>
      <c r="F617" s="100"/>
      <c r="G617" s="100"/>
      <c r="H617" s="103"/>
    </row>
    <row r="618" spans="1:8" x14ac:dyDescent="0.25">
      <c r="A618" s="81"/>
      <c r="B618" s="100"/>
      <c r="C618" s="100"/>
      <c r="D618" s="100"/>
      <c r="E618" s="100"/>
      <c r="F618" s="100"/>
      <c r="G618" s="100"/>
      <c r="H618" s="103"/>
    </row>
    <row r="619" spans="1:8" x14ac:dyDescent="0.25">
      <c r="A619" s="81"/>
      <c r="B619" s="100"/>
      <c r="C619" s="100"/>
      <c r="D619" s="100"/>
      <c r="E619" s="100"/>
      <c r="F619" s="100"/>
      <c r="G619" s="100"/>
      <c r="H619" s="103"/>
    </row>
    <row r="620" spans="1:8" x14ac:dyDescent="0.25">
      <c r="A620" s="81"/>
      <c r="B620" s="100"/>
      <c r="C620" s="100"/>
      <c r="D620" s="100"/>
      <c r="E620" s="100"/>
      <c r="F620" s="100"/>
      <c r="G620" s="100"/>
      <c r="H620" s="103"/>
    </row>
    <row r="621" spans="1:8" x14ac:dyDescent="0.25">
      <c r="A621" s="81"/>
      <c r="B621" s="100"/>
      <c r="C621" s="100"/>
      <c r="D621" s="100"/>
      <c r="E621" s="100"/>
      <c r="F621" s="100"/>
      <c r="G621" s="100"/>
      <c r="H621" s="103"/>
    </row>
    <row r="622" spans="1:8" x14ac:dyDescent="0.25">
      <c r="A622" s="81"/>
      <c r="B622" s="100"/>
      <c r="C622" s="100"/>
      <c r="D622" s="100"/>
      <c r="E622" s="100"/>
      <c r="F622" s="100"/>
      <c r="G622" s="100"/>
      <c r="H622" s="103"/>
    </row>
    <row r="623" spans="1:8" x14ac:dyDescent="0.25">
      <c r="A623" s="81"/>
      <c r="B623" s="100"/>
      <c r="C623" s="100"/>
      <c r="D623" s="100"/>
      <c r="E623" s="100"/>
      <c r="F623" s="100"/>
      <c r="G623" s="100"/>
      <c r="H623" s="103"/>
    </row>
    <row r="624" spans="1:8" x14ac:dyDescent="0.25">
      <c r="A624" s="81"/>
      <c r="B624" s="100"/>
      <c r="C624" s="100"/>
      <c r="D624" s="100"/>
      <c r="E624" s="100"/>
      <c r="F624" s="100"/>
      <c r="G624" s="100"/>
      <c r="H624" s="103"/>
    </row>
    <row r="625" spans="1:8" x14ac:dyDescent="0.25">
      <c r="A625" s="81"/>
      <c r="B625" s="100"/>
      <c r="C625" s="100"/>
      <c r="D625" s="100"/>
      <c r="E625" s="100"/>
      <c r="F625" s="100"/>
      <c r="G625" s="100"/>
      <c r="H625" s="103"/>
    </row>
    <row r="626" spans="1:8" x14ac:dyDescent="0.25">
      <c r="A626" s="81"/>
      <c r="B626" s="100"/>
      <c r="C626" s="100"/>
      <c r="D626" s="100"/>
      <c r="E626" s="100"/>
      <c r="F626" s="100"/>
      <c r="G626" s="100"/>
      <c r="H626" s="103"/>
    </row>
    <row r="627" spans="1:8" x14ac:dyDescent="0.25">
      <c r="A627" s="81"/>
      <c r="B627" s="100"/>
      <c r="C627" s="100"/>
      <c r="D627" s="100"/>
      <c r="E627" s="100"/>
      <c r="F627" s="100"/>
      <c r="G627" s="100"/>
      <c r="H627" s="103"/>
    </row>
    <row r="628" spans="1:8" x14ac:dyDescent="0.25">
      <c r="A628" s="81"/>
      <c r="B628" s="100"/>
      <c r="C628" s="100"/>
      <c r="D628" s="100"/>
      <c r="E628" s="100"/>
      <c r="F628" s="100"/>
      <c r="G628" s="100"/>
      <c r="H628" s="103"/>
    </row>
    <row r="629" spans="1:8" x14ac:dyDescent="0.25">
      <c r="A629" s="81"/>
      <c r="B629" s="100"/>
      <c r="C629" s="100"/>
      <c r="D629" s="100"/>
      <c r="E629" s="100"/>
      <c r="F629" s="100"/>
      <c r="G629" s="100"/>
      <c r="H629" s="103"/>
    </row>
    <row r="630" spans="1:8" x14ac:dyDescent="0.25">
      <c r="A630" s="81"/>
      <c r="B630" s="100"/>
      <c r="C630" s="100"/>
      <c r="D630" s="100"/>
      <c r="E630" s="100"/>
      <c r="F630" s="100"/>
      <c r="G630" s="100"/>
      <c r="H630" s="103"/>
    </row>
    <row r="631" spans="1:8" x14ac:dyDescent="0.25">
      <c r="A631" s="81"/>
      <c r="B631" s="100"/>
      <c r="C631" s="100"/>
      <c r="D631" s="100"/>
      <c r="E631" s="100"/>
      <c r="F631" s="100"/>
      <c r="G631" s="100"/>
      <c r="H631" s="103"/>
    </row>
    <row r="632" spans="1:8" x14ac:dyDescent="0.25">
      <c r="A632" s="81"/>
      <c r="B632" s="100"/>
      <c r="C632" s="100"/>
      <c r="D632" s="100"/>
      <c r="E632" s="100"/>
      <c r="F632" s="100"/>
      <c r="G632" s="100"/>
      <c r="H632" s="103"/>
    </row>
    <row r="633" spans="1:8" x14ac:dyDescent="0.25">
      <c r="A633" s="81"/>
      <c r="B633" s="100"/>
      <c r="C633" s="100"/>
      <c r="D633" s="100"/>
      <c r="E633" s="100"/>
      <c r="F633" s="100"/>
      <c r="G633" s="100"/>
      <c r="H633" s="103"/>
    </row>
    <row r="634" spans="1:8" x14ac:dyDescent="0.25">
      <c r="A634" s="81"/>
      <c r="B634" s="100"/>
      <c r="C634" s="100"/>
      <c r="D634" s="100"/>
      <c r="E634" s="100"/>
      <c r="F634" s="100"/>
      <c r="G634" s="100"/>
      <c r="H634" s="103"/>
    </row>
    <row r="635" spans="1:8" x14ac:dyDescent="0.25">
      <c r="A635" s="81"/>
      <c r="B635" s="100"/>
      <c r="C635" s="100"/>
      <c r="D635" s="100"/>
      <c r="E635" s="100"/>
      <c r="F635" s="100"/>
      <c r="G635" s="100"/>
      <c r="H635" s="103"/>
    </row>
    <row r="636" spans="1:8" x14ac:dyDescent="0.25">
      <c r="A636" s="81"/>
      <c r="B636" s="100"/>
      <c r="C636" s="100"/>
      <c r="D636" s="100"/>
      <c r="E636" s="100"/>
      <c r="F636" s="100"/>
      <c r="G636" s="100"/>
      <c r="H636" s="103"/>
    </row>
    <row r="637" spans="1:8" x14ac:dyDescent="0.25">
      <c r="A637" s="81"/>
      <c r="B637" s="100"/>
      <c r="C637" s="100"/>
      <c r="D637" s="100"/>
      <c r="E637" s="100"/>
      <c r="F637" s="100"/>
      <c r="G637" s="100"/>
      <c r="H637" s="103"/>
    </row>
    <row r="638" spans="1:8" x14ac:dyDescent="0.25">
      <c r="A638" s="81"/>
      <c r="B638" s="100"/>
      <c r="C638" s="100"/>
      <c r="D638" s="100"/>
      <c r="E638" s="100"/>
      <c r="F638" s="100"/>
      <c r="G638" s="100"/>
      <c r="H638" s="103"/>
    </row>
    <row r="639" spans="1:8" x14ac:dyDescent="0.25">
      <c r="A639" s="81"/>
      <c r="B639" s="100"/>
      <c r="C639" s="100"/>
      <c r="D639" s="100"/>
      <c r="E639" s="100"/>
      <c r="F639" s="100"/>
      <c r="G639" s="100"/>
      <c r="H639" s="103"/>
    </row>
    <row r="640" spans="1:8" x14ac:dyDescent="0.25">
      <c r="A640" s="81"/>
      <c r="B640" s="100"/>
      <c r="C640" s="100"/>
      <c r="D640" s="100"/>
      <c r="E640" s="100"/>
      <c r="F640" s="100"/>
      <c r="G640" s="100"/>
      <c r="H640" s="103"/>
    </row>
    <row r="641" spans="1:8" x14ac:dyDescent="0.25">
      <c r="A641" s="81"/>
      <c r="B641" s="100"/>
      <c r="C641" s="100"/>
      <c r="D641" s="100"/>
      <c r="E641" s="100"/>
      <c r="F641" s="100"/>
      <c r="G641" s="100"/>
      <c r="H641" s="103"/>
    </row>
    <row r="642" spans="1:8" x14ac:dyDescent="0.25">
      <c r="A642" s="81"/>
      <c r="B642" s="100"/>
      <c r="C642" s="100"/>
      <c r="D642" s="100"/>
      <c r="E642" s="100"/>
      <c r="F642" s="100"/>
      <c r="G642" s="100"/>
      <c r="H642" s="103"/>
    </row>
    <row r="643" spans="1:8" x14ac:dyDescent="0.25">
      <c r="A643" s="81"/>
      <c r="B643" s="100"/>
      <c r="C643" s="100"/>
      <c r="D643" s="100"/>
      <c r="E643" s="100"/>
      <c r="F643" s="100"/>
      <c r="G643" s="100"/>
      <c r="H643" s="103"/>
    </row>
    <row r="644" spans="1:8" x14ac:dyDescent="0.25">
      <c r="A644" s="81"/>
      <c r="B644" s="100"/>
      <c r="C644" s="100"/>
      <c r="D644" s="100"/>
      <c r="E644" s="100"/>
      <c r="F644" s="100"/>
      <c r="G644" s="100"/>
      <c r="H644" s="103"/>
    </row>
    <row r="645" spans="1:8" x14ac:dyDescent="0.25">
      <c r="A645" s="81"/>
      <c r="B645" s="100"/>
      <c r="C645" s="100"/>
      <c r="D645" s="100"/>
      <c r="E645" s="100"/>
      <c r="F645" s="100"/>
      <c r="G645" s="100"/>
      <c r="H645" s="103"/>
    </row>
    <row r="646" spans="1:8" x14ac:dyDescent="0.25">
      <c r="A646" s="81"/>
      <c r="B646" s="100"/>
      <c r="C646" s="100"/>
      <c r="D646" s="100"/>
      <c r="E646" s="100"/>
      <c r="F646" s="100"/>
      <c r="G646" s="100"/>
      <c r="H646" s="103"/>
    </row>
    <row r="647" spans="1:8" x14ac:dyDescent="0.25">
      <c r="A647" s="81"/>
      <c r="B647" s="100"/>
      <c r="C647" s="100"/>
      <c r="D647" s="100"/>
      <c r="E647" s="100"/>
      <c r="F647" s="100"/>
      <c r="G647" s="100"/>
      <c r="H647" s="103"/>
    </row>
    <row r="648" spans="1:8" x14ac:dyDescent="0.25">
      <c r="A648" s="81"/>
      <c r="B648" s="100"/>
      <c r="C648" s="100"/>
      <c r="D648" s="100"/>
      <c r="E648" s="100"/>
      <c r="F648" s="100"/>
      <c r="G648" s="100"/>
      <c r="H648" s="103"/>
    </row>
    <row r="649" spans="1:8" x14ac:dyDescent="0.25">
      <c r="A649" s="81"/>
      <c r="B649" s="100"/>
      <c r="C649" s="100"/>
      <c r="D649" s="100"/>
      <c r="E649" s="100"/>
      <c r="F649" s="100"/>
      <c r="G649" s="100"/>
      <c r="H649" s="103"/>
    </row>
    <row r="650" spans="1:8" x14ac:dyDescent="0.25">
      <c r="A650" s="81"/>
      <c r="B650" s="100"/>
      <c r="C650" s="100"/>
      <c r="D650" s="100"/>
      <c r="E650" s="100"/>
      <c r="F650" s="100"/>
      <c r="G650" s="100"/>
      <c r="H650" s="103"/>
    </row>
    <row r="651" spans="1:8" x14ac:dyDescent="0.25">
      <c r="A651" s="81"/>
      <c r="B651" s="100"/>
      <c r="C651" s="100"/>
      <c r="D651" s="100"/>
      <c r="E651" s="100"/>
      <c r="F651" s="100"/>
      <c r="G651" s="100"/>
      <c r="H651" s="103"/>
    </row>
    <row r="652" spans="1:8" x14ac:dyDescent="0.25">
      <c r="A652" s="81"/>
      <c r="B652" s="100"/>
      <c r="C652" s="100"/>
      <c r="D652" s="100"/>
      <c r="E652" s="100"/>
      <c r="F652" s="100"/>
      <c r="G652" s="100"/>
      <c r="H652" s="103"/>
    </row>
    <row r="653" spans="1:8" x14ac:dyDescent="0.25">
      <c r="A653" s="81"/>
      <c r="B653" s="100"/>
      <c r="C653" s="100"/>
      <c r="D653" s="100"/>
      <c r="E653" s="100"/>
      <c r="F653" s="100"/>
      <c r="G653" s="100"/>
      <c r="H653" s="103"/>
    </row>
    <row r="654" spans="1:8" x14ac:dyDescent="0.25">
      <c r="A654" s="81"/>
      <c r="B654" s="100"/>
      <c r="C654" s="100"/>
      <c r="D654" s="100"/>
      <c r="E654" s="100"/>
      <c r="F654" s="100"/>
      <c r="G654" s="100"/>
      <c r="H654" s="103"/>
    </row>
    <row r="655" spans="1:8" x14ac:dyDescent="0.25">
      <c r="A655" s="81"/>
      <c r="B655" s="100"/>
      <c r="C655" s="100"/>
      <c r="D655" s="100"/>
      <c r="E655" s="100"/>
      <c r="F655" s="100"/>
      <c r="G655" s="100"/>
      <c r="H655" s="103"/>
    </row>
    <row r="656" spans="1:8" x14ac:dyDescent="0.25">
      <c r="A656" s="81"/>
      <c r="B656" s="100"/>
      <c r="C656" s="100"/>
      <c r="D656" s="100"/>
      <c r="E656" s="100"/>
      <c r="F656" s="100"/>
      <c r="G656" s="100"/>
      <c r="H656" s="103"/>
    </row>
    <row r="657" spans="1:8" x14ac:dyDescent="0.25">
      <c r="A657" s="81"/>
      <c r="B657" s="100"/>
      <c r="C657" s="100"/>
      <c r="D657" s="100"/>
      <c r="E657" s="100"/>
      <c r="F657" s="100"/>
      <c r="G657" s="100"/>
      <c r="H657" s="103"/>
    </row>
    <row r="658" spans="1:8" x14ac:dyDescent="0.25">
      <c r="A658" s="81"/>
      <c r="B658" s="100"/>
      <c r="C658" s="100"/>
      <c r="D658" s="100"/>
      <c r="E658" s="100"/>
      <c r="F658" s="100"/>
      <c r="G658" s="100"/>
      <c r="H658" s="103"/>
    </row>
    <row r="659" spans="1:8" x14ac:dyDescent="0.25">
      <c r="A659" s="81"/>
      <c r="B659" s="100"/>
      <c r="C659" s="100"/>
      <c r="D659" s="100"/>
      <c r="E659" s="100"/>
      <c r="F659" s="100"/>
      <c r="G659" s="100"/>
      <c r="H659" s="103"/>
    </row>
    <row r="660" spans="1:8" x14ac:dyDescent="0.25">
      <c r="A660" s="81"/>
      <c r="B660" s="100"/>
      <c r="C660" s="100"/>
      <c r="D660" s="100"/>
      <c r="E660" s="100"/>
      <c r="F660" s="100"/>
      <c r="G660" s="100"/>
      <c r="H660" s="103"/>
    </row>
    <row r="661" spans="1:8" x14ac:dyDescent="0.25">
      <c r="A661" s="81"/>
      <c r="B661" s="100"/>
      <c r="C661" s="100"/>
      <c r="D661" s="100"/>
      <c r="E661" s="100"/>
      <c r="F661" s="100"/>
      <c r="G661" s="100"/>
      <c r="H661" s="103"/>
    </row>
    <row r="662" spans="1:8" x14ac:dyDescent="0.25">
      <c r="A662" s="81"/>
      <c r="B662" s="100"/>
      <c r="C662" s="100"/>
      <c r="D662" s="100"/>
      <c r="E662" s="100"/>
      <c r="F662" s="100"/>
      <c r="G662" s="100"/>
      <c r="H662" s="103"/>
    </row>
    <row r="663" spans="1:8" x14ac:dyDescent="0.25">
      <c r="A663" s="81"/>
      <c r="B663" s="100"/>
      <c r="C663" s="100"/>
      <c r="D663" s="100"/>
      <c r="E663" s="100"/>
      <c r="F663" s="100"/>
      <c r="G663" s="100"/>
      <c r="H663" s="103"/>
    </row>
    <row r="664" spans="1:8" x14ac:dyDescent="0.25">
      <c r="A664" s="81"/>
      <c r="B664" s="100"/>
      <c r="C664" s="100"/>
      <c r="D664" s="100"/>
      <c r="E664" s="100"/>
      <c r="F664" s="100"/>
      <c r="G664" s="100"/>
      <c r="H664" s="103"/>
    </row>
    <row r="665" spans="1:8" x14ac:dyDescent="0.25">
      <c r="A665" s="81"/>
      <c r="B665" s="100"/>
      <c r="C665" s="100"/>
      <c r="D665" s="100"/>
      <c r="E665" s="100"/>
      <c r="F665" s="100"/>
      <c r="G665" s="100"/>
      <c r="H665" s="103"/>
    </row>
    <row r="666" spans="1:8" x14ac:dyDescent="0.25">
      <c r="A666" s="81"/>
      <c r="B666" s="100"/>
      <c r="C666" s="100"/>
      <c r="D666" s="100"/>
      <c r="E666" s="100"/>
      <c r="F666" s="100"/>
      <c r="G666" s="100"/>
      <c r="H666" s="103"/>
    </row>
    <row r="667" spans="1:8" x14ac:dyDescent="0.25">
      <c r="A667" s="81"/>
      <c r="B667" s="100"/>
      <c r="C667" s="100"/>
      <c r="D667" s="100"/>
      <c r="E667" s="100"/>
      <c r="F667" s="100"/>
      <c r="G667" s="100"/>
      <c r="H667" s="103"/>
    </row>
    <row r="668" spans="1:8" x14ac:dyDescent="0.25">
      <c r="A668" s="81"/>
      <c r="B668" s="100"/>
      <c r="C668" s="100"/>
      <c r="D668" s="100"/>
      <c r="E668" s="100"/>
      <c r="F668" s="100"/>
      <c r="G668" s="100"/>
      <c r="H668" s="103"/>
    </row>
    <row r="669" spans="1:8" x14ac:dyDescent="0.25">
      <c r="A669" s="81"/>
      <c r="B669" s="100"/>
      <c r="C669" s="100"/>
      <c r="D669" s="100"/>
      <c r="E669" s="100"/>
      <c r="F669" s="100"/>
      <c r="G669" s="100"/>
      <c r="H669" s="103"/>
    </row>
    <row r="670" spans="1:8" x14ac:dyDescent="0.25">
      <c r="A670" s="81"/>
      <c r="B670" s="100"/>
      <c r="C670" s="100"/>
      <c r="D670" s="100"/>
      <c r="E670" s="100"/>
      <c r="F670" s="100"/>
      <c r="G670" s="100"/>
      <c r="H670" s="103"/>
    </row>
    <row r="671" spans="1:8" x14ac:dyDescent="0.25">
      <c r="A671" s="81"/>
      <c r="B671" s="100"/>
      <c r="C671" s="100"/>
      <c r="D671" s="100"/>
      <c r="E671" s="100"/>
      <c r="F671" s="100"/>
      <c r="G671" s="100"/>
      <c r="H671" s="103"/>
    </row>
    <row r="672" spans="1:8" x14ac:dyDescent="0.25">
      <c r="A672" s="81"/>
      <c r="B672" s="100"/>
      <c r="C672" s="100"/>
      <c r="D672" s="100"/>
      <c r="E672" s="100"/>
      <c r="F672" s="100"/>
      <c r="G672" s="100"/>
      <c r="H672" s="103"/>
    </row>
    <row r="673" spans="1:8" x14ac:dyDescent="0.25">
      <c r="A673" s="81"/>
      <c r="B673" s="100"/>
      <c r="C673" s="100"/>
      <c r="D673" s="100"/>
      <c r="E673" s="100"/>
      <c r="F673" s="100"/>
      <c r="G673" s="100"/>
      <c r="H673" s="103"/>
    </row>
    <row r="674" spans="1:8" x14ac:dyDescent="0.25">
      <c r="A674" s="81"/>
      <c r="B674" s="100"/>
      <c r="C674" s="100"/>
      <c r="D674" s="100"/>
      <c r="E674" s="100"/>
      <c r="F674" s="100"/>
      <c r="G674" s="100"/>
      <c r="H674" s="103"/>
    </row>
    <row r="675" spans="1:8" x14ac:dyDescent="0.25">
      <c r="A675" s="81"/>
      <c r="B675" s="100"/>
      <c r="C675" s="100"/>
      <c r="D675" s="100"/>
      <c r="E675" s="100"/>
      <c r="F675" s="100"/>
      <c r="G675" s="100"/>
      <c r="H675" s="103"/>
    </row>
    <row r="676" spans="1:8" x14ac:dyDescent="0.25">
      <c r="A676" s="81"/>
      <c r="B676" s="100"/>
      <c r="C676" s="100"/>
      <c r="D676" s="100"/>
      <c r="E676" s="100"/>
      <c r="F676" s="100"/>
      <c r="G676" s="100"/>
      <c r="H676" s="103"/>
    </row>
    <row r="677" spans="1:8" x14ac:dyDescent="0.25">
      <c r="A677" s="81"/>
      <c r="B677" s="100"/>
      <c r="C677" s="100"/>
      <c r="D677" s="100"/>
      <c r="E677" s="100"/>
      <c r="F677" s="100"/>
      <c r="G677" s="100"/>
      <c r="H677" s="103"/>
    </row>
    <row r="678" spans="1:8" x14ac:dyDescent="0.25">
      <c r="A678" s="81"/>
      <c r="B678" s="100"/>
      <c r="C678" s="100"/>
      <c r="D678" s="100"/>
      <c r="E678" s="100"/>
      <c r="F678" s="100"/>
      <c r="G678" s="100"/>
      <c r="H678" s="103"/>
    </row>
    <row r="679" spans="1:8" x14ac:dyDescent="0.25">
      <c r="A679" s="81"/>
      <c r="B679" s="100"/>
      <c r="C679" s="100"/>
      <c r="D679" s="100"/>
      <c r="E679" s="100"/>
      <c r="F679" s="100"/>
      <c r="G679" s="100"/>
      <c r="H679" s="103"/>
    </row>
    <row r="680" spans="1:8" x14ac:dyDescent="0.25">
      <c r="A680" s="81"/>
      <c r="B680" s="100"/>
      <c r="C680" s="100"/>
      <c r="D680" s="100"/>
      <c r="E680" s="100"/>
      <c r="F680" s="100"/>
      <c r="G680" s="100"/>
      <c r="H680" s="103"/>
    </row>
    <row r="681" spans="1:8" x14ac:dyDescent="0.25">
      <c r="A681" s="81"/>
      <c r="B681" s="100"/>
      <c r="C681" s="100"/>
      <c r="D681" s="100"/>
      <c r="E681" s="100"/>
      <c r="F681" s="100"/>
      <c r="G681" s="100"/>
      <c r="H681" s="103"/>
    </row>
    <row r="682" spans="1:8" x14ac:dyDescent="0.25">
      <c r="A682" s="81"/>
      <c r="B682" s="100"/>
      <c r="C682" s="100"/>
      <c r="D682" s="100"/>
      <c r="E682" s="100"/>
      <c r="F682" s="100"/>
      <c r="G682" s="100"/>
      <c r="H682" s="103"/>
    </row>
    <row r="683" spans="1:8" x14ac:dyDescent="0.25">
      <c r="A683" s="81"/>
      <c r="B683" s="100"/>
      <c r="C683" s="100"/>
      <c r="D683" s="100"/>
      <c r="E683" s="100"/>
      <c r="F683" s="100"/>
      <c r="G683" s="100"/>
      <c r="H683" s="103"/>
    </row>
    <row r="684" spans="1:8" x14ac:dyDescent="0.25">
      <c r="A684" s="81"/>
      <c r="B684" s="100"/>
      <c r="C684" s="100"/>
      <c r="D684" s="100"/>
      <c r="E684" s="100"/>
      <c r="F684" s="100"/>
      <c r="G684" s="100"/>
      <c r="H684" s="103"/>
    </row>
    <row r="685" spans="1:8" x14ac:dyDescent="0.25">
      <c r="A685" s="81"/>
      <c r="B685" s="100"/>
      <c r="C685" s="100"/>
      <c r="D685" s="100"/>
      <c r="E685" s="100"/>
      <c r="F685" s="100"/>
      <c r="G685" s="100"/>
      <c r="H685" s="103"/>
    </row>
    <row r="686" spans="1:8" x14ac:dyDescent="0.25">
      <c r="A686" s="81"/>
      <c r="B686" s="100"/>
      <c r="C686" s="100"/>
      <c r="D686" s="100"/>
      <c r="E686" s="100"/>
      <c r="F686" s="100"/>
      <c r="G686" s="100"/>
      <c r="H686" s="103"/>
    </row>
    <row r="687" spans="1:8" x14ac:dyDescent="0.25">
      <c r="A687" s="81"/>
      <c r="B687" s="100"/>
      <c r="C687" s="100"/>
      <c r="D687" s="100"/>
      <c r="E687" s="100"/>
      <c r="F687" s="100"/>
      <c r="G687" s="100"/>
      <c r="H687" s="103"/>
    </row>
    <row r="688" spans="1:8" x14ac:dyDescent="0.25">
      <c r="A688" s="81"/>
      <c r="B688" s="100"/>
      <c r="C688" s="100"/>
      <c r="D688" s="100"/>
      <c r="E688" s="100"/>
      <c r="F688" s="100"/>
      <c r="G688" s="100"/>
      <c r="H688" s="103"/>
    </row>
    <row r="689" spans="1:8" x14ac:dyDescent="0.25">
      <c r="A689" s="81"/>
      <c r="B689" s="100"/>
      <c r="C689" s="100"/>
      <c r="D689" s="100"/>
      <c r="E689" s="100"/>
      <c r="F689" s="100"/>
      <c r="G689" s="100"/>
      <c r="H689" s="103"/>
    </row>
    <row r="690" spans="1:8" x14ac:dyDescent="0.25">
      <c r="A690" s="81"/>
      <c r="B690" s="100"/>
      <c r="C690" s="100"/>
      <c r="D690" s="100"/>
      <c r="E690" s="100"/>
      <c r="F690" s="100"/>
      <c r="G690" s="100"/>
      <c r="H690" s="103"/>
    </row>
    <row r="691" spans="1:8" x14ac:dyDescent="0.25">
      <c r="A691" s="81"/>
      <c r="B691" s="100"/>
      <c r="C691" s="100"/>
      <c r="D691" s="100"/>
      <c r="E691" s="100"/>
      <c r="F691" s="100"/>
      <c r="G691" s="100"/>
      <c r="H691" s="103"/>
    </row>
    <row r="692" spans="1:8" x14ac:dyDescent="0.25">
      <c r="A692" s="81"/>
      <c r="B692" s="100"/>
      <c r="C692" s="100"/>
      <c r="D692" s="100"/>
      <c r="E692" s="100"/>
      <c r="F692" s="100"/>
      <c r="G692" s="100"/>
      <c r="H692" s="103"/>
    </row>
    <row r="693" spans="1:8" x14ac:dyDescent="0.25">
      <c r="A693" s="81"/>
      <c r="B693" s="100"/>
      <c r="C693" s="100"/>
      <c r="D693" s="100"/>
      <c r="E693" s="100"/>
      <c r="F693" s="100"/>
      <c r="G693" s="100"/>
      <c r="H693" s="103"/>
    </row>
    <row r="694" spans="1:8" x14ac:dyDescent="0.25">
      <c r="A694" s="81"/>
      <c r="B694" s="100"/>
      <c r="C694" s="100"/>
      <c r="D694" s="100"/>
      <c r="E694" s="100"/>
      <c r="F694" s="100"/>
      <c r="G694" s="100"/>
      <c r="H694" s="103"/>
    </row>
    <row r="695" spans="1:8" x14ac:dyDescent="0.25">
      <c r="A695" s="81"/>
      <c r="B695" s="100"/>
      <c r="C695" s="100"/>
      <c r="D695" s="100"/>
      <c r="E695" s="100"/>
      <c r="F695" s="100"/>
      <c r="G695" s="100"/>
      <c r="H695" s="103"/>
    </row>
    <row r="696" spans="1:8" x14ac:dyDescent="0.25">
      <c r="A696" s="81"/>
      <c r="B696" s="100"/>
      <c r="C696" s="100"/>
      <c r="D696" s="100"/>
      <c r="E696" s="100"/>
      <c r="F696" s="100"/>
      <c r="G696" s="100"/>
      <c r="H696" s="103"/>
    </row>
    <row r="697" spans="1:8" x14ac:dyDescent="0.25">
      <c r="A697" s="81"/>
      <c r="B697" s="100"/>
      <c r="C697" s="100"/>
      <c r="D697" s="100"/>
      <c r="E697" s="100"/>
      <c r="F697" s="100"/>
      <c r="G697" s="100"/>
      <c r="H697" s="103"/>
    </row>
    <row r="698" spans="1:8" x14ac:dyDescent="0.25">
      <c r="A698" s="81"/>
      <c r="B698" s="100"/>
      <c r="C698" s="100"/>
      <c r="D698" s="100"/>
      <c r="E698" s="100"/>
      <c r="F698" s="100"/>
      <c r="G698" s="100"/>
      <c r="H698" s="103"/>
    </row>
    <row r="699" spans="1:8" x14ac:dyDescent="0.25">
      <c r="A699" s="81"/>
      <c r="B699" s="100"/>
      <c r="C699" s="100"/>
      <c r="D699" s="100"/>
      <c r="E699" s="100"/>
      <c r="F699" s="100"/>
      <c r="G699" s="100"/>
      <c r="H699" s="103"/>
    </row>
    <row r="700" spans="1:8" x14ac:dyDescent="0.25">
      <c r="A700" s="81"/>
      <c r="B700" s="100"/>
      <c r="C700" s="100"/>
      <c r="D700" s="100"/>
      <c r="E700" s="100"/>
      <c r="F700" s="100"/>
      <c r="G700" s="100"/>
      <c r="H700" s="103"/>
    </row>
    <row r="701" spans="1:8" x14ac:dyDescent="0.25">
      <c r="A701" s="81"/>
      <c r="B701" s="100"/>
      <c r="C701" s="100"/>
      <c r="D701" s="100"/>
      <c r="E701" s="100"/>
      <c r="F701" s="100"/>
      <c r="G701" s="100"/>
      <c r="H701" s="103"/>
    </row>
    <row r="702" spans="1:8" x14ac:dyDescent="0.25">
      <c r="A702" s="81"/>
      <c r="B702" s="100"/>
      <c r="C702" s="100"/>
      <c r="D702" s="100"/>
      <c r="E702" s="100"/>
      <c r="F702" s="100"/>
      <c r="G702" s="100"/>
      <c r="H702" s="103"/>
    </row>
    <row r="703" spans="1:8" x14ac:dyDescent="0.25">
      <c r="A703" s="81"/>
      <c r="B703" s="100"/>
      <c r="C703" s="100"/>
      <c r="D703" s="100"/>
      <c r="E703" s="100"/>
      <c r="F703" s="100"/>
      <c r="G703" s="100"/>
      <c r="H703" s="103"/>
    </row>
    <row r="704" spans="1:8" x14ac:dyDescent="0.25">
      <c r="A704" s="81"/>
      <c r="B704" s="100"/>
      <c r="C704" s="100"/>
      <c r="D704" s="100"/>
      <c r="E704" s="100"/>
      <c r="F704" s="100"/>
      <c r="G704" s="100"/>
      <c r="H704" s="103"/>
    </row>
    <row r="705" spans="1:8" x14ac:dyDescent="0.25">
      <c r="A705" s="81"/>
      <c r="B705" s="100"/>
      <c r="C705" s="100"/>
      <c r="D705" s="100"/>
      <c r="E705" s="100"/>
      <c r="F705" s="100"/>
      <c r="G705" s="100"/>
      <c r="H705" s="103"/>
    </row>
    <row r="706" spans="1:8" x14ac:dyDescent="0.25">
      <c r="A706" s="81"/>
      <c r="B706" s="100"/>
      <c r="C706" s="100"/>
      <c r="D706" s="100"/>
      <c r="E706" s="100"/>
      <c r="F706" s="100"/>
      <c r="G706" s="100"/>
      <c r="H706" s="103"/>
    </row>
    <row r="707" spans="1:8" x14ac:dyDescent="0.25">
      <c r="A707" s="81"/>
      <c r="B707" s="100"/>
      <c r="C707" s="100"/>
      <c r="D707" s="100"/>
      <c r="E707" s="100"/>
      <c r="F707" s="100"/>
      <c r="G707" s="100"/>
      <c r="H707" s="103"/>
    </row>
    <row r="708" spans="1:8" x14ac:dyDescent="0.25">
      <c r="A708" s="81"/>
      <c r="B708" s="100"/>
      <c r="C708" s="100"/>
      <c r="D708" s="100"/>
      <c r="E708" s="100"/>
      <c r="F708" s="100"/>
      <c r="G708" s="100"/>
      <c r="H708" s="103"/>
    </row>
    <row r="709" spans="1:8" x14ac:dyDescent="0.25">
      <c r="A709" s="81"/>
      <c r="B709" s="100"/>
      <c r="C709" s="100"/>
      <c r="D709" s="100"/>
      <c r="E709" s="100"/>
      <c r="F709" s="100"/>
      <c r="G709" s="100"/>
      <c r="H709" s="103"/>
    </row>
    <row r="710" spans="1:8" x14ac:dyDescent="0.25">
      <c r="A710" s="81"/>
      <c r="B710" s="100"/>
      <c r="C710" s="100"/>
      <c r="D710" s="100"/>
      <c r="E710" s="100"/>
      <c r="F710" s="100"/>
      <c r="G710" s="100"/>
      <c r="H710" s="103"/>
    </row>
    <row r="711" spans="1:8" x14ac:dyDescent="0.25">
      <c r="A711" s="81"/>
      <c r="B711" s="100"/>
      <c r="C711" s="100"/>
      <c r="D711" s="100"/>
      <c r="E711" s="100"/>
      <c r="F711" s="100"/>
      <c r="G711" s="100"/>
      <c r="H711" s="103"/>
    </row>
    <row r="712" spans="1:8" x14ac:dyDescent="0.25">
      <c r="A712" s="81"/>
      <c r="B712" s="100"/>
      <c r="C712" s="100"/>
      <c r="D712" s="100"/>
      <c r="E712" s="100"/>
      <c r="F712" s="100"/>
      <c r="G712" s="100"/>
      <c r="H712" s="103"/>
    </row>
    <row r="713" spans="1:8" x14ac:dyDescent="0.25">
      <c r="A713" s="81"/>
      <c r="B713" s="100"/>
      <c r="C713" s="100"/>
      <c r="D713" s="100"/>
      <c r="E713" s="100"/>
      <c r="F713" s="100"/>
      <c r="G713" s="100"/>
      <c r="H713" s="103"/>
    </row>
    <row r="714" spans="1:8" x14ac:dyDescent="0.25">
      <c r="A714" s="81"/>
      <c r="B714" s="100"/>
      <c r="C714" s="100"/>
      <c r="D714" s="100"/>
      <c r="E714" s="100"/>
      <c r="F714" s="100"/>
      <c r="G714" s="100"/>
      <c r="H714" s="103"/>
    </row>
    <row r="715" spans="1:8" x14ac:dyDescent="0.25">
      <c r="A715" s="81"/>
      <c r="B715" s="100"/>
      <c r="C715" s="100"/>
      <c r="D715" s="100"/>
      <c r="E715" s="100"/>
      <c r="F715" s="100"/>
      <c r="G715" s="100"/>
      <c r="H715" s="103"/>
    </row>
    <row r="716" spans="1:8" x14ac:dyDescent="0.25">
      <c r="A716" s="81"/>
      <c r="B716" s="100"/>
      <c r="C716" s="100"/>
      <c r="D716" s="100"/>
      <c r="E716" s="100"/>
      <c r="F716" s="100"/>
      <c r="G716" s="100"/>
      <c r="H716" s="103"/>
    </row>
    <row r="717" spans="1:8" x14ac:dyDescent="0.25">
      <c r="A717" s="81"/>
      <c r="B717" s="100"/>
      <c r="C717" s="100"/>
      <c r="D717" s="100"/>
      <c r="E717" s="100"/>
      <c r="F717" s="100"/>
      <c r="G717" s="100"/>
      <c r="H717" s="103"/>
    </row>
    <row r="718" spans="1:8" x14ac:dyDescent="0.25">
      <c r="A718" s="81"/>
      <c r="B718" s="100"/>
      <c r="C718" s="100"/>
      <c r="D718" s="100"/>
      <c r="E718" s="100"/>
      <c r="F718" s="100"/>
      <c r="G718" s="100"/>
      <c r="H718" s="103"/>
    </row>
    <row r="719" spans="1:8" x14ac:dyDescent="0.25">
      <c r="A719" s="81"/>
      <c r="B719" s="100"/>
      <c r="C719" s="100"/>
      <c r="D719" s="100"/>
      <c r="E719" s="100"/>
      <c r="F719" s="100"/>
      <c r="G719" s="100"/>
      <c r="H719" s="103"/>
    </row>
    <row r="720" spans="1:8" x14ac:dyDescent="0.25">
      <c r="A720" s="81"/>
      <c r="B720" s="100"/>
      <c r="C720" s="100"/>
      <c r="D720" s="100"/>
      <c r="E720" s="100"/>
      <c r="F720" s="100"/>
      <c r="G720" s="100"/>
      <c r="H720" s="103"/>
    </row>
    <row r="721" spans="1:8" x14ac:dyDescent="0.25">
      <c r="A721" s="81"/>
      <c r="B721" s="100"/>
      <c r="C721" s="100"/>
      <c r="D721" s="100"/>
      <c r="E721" s="100"/>
      <c r="F721" s="100"/>
      <c r="G721" s="100"/>
      <c r="H721" s="103"/>
    </row>
    <row r="722" spans="1:8" x14ac:dyDescent="0.25">
      <c r="A722" s="81"/>
      <c r="B722" s="100"/>
      <c r="C722" s="100"/>
      <c r="D722" s="100"/>
      <c r="E722" s="100"/>
      <c r="F722" s="100"/>
      <c r="G722" s="100"/>
      <c r="H722" s="103"/>
    </row>
    <row r="723" spans="1:8" x14ac:dyDescent="0.25">
      <c r="A723" s="81"/>
      <c r="B723" s="100"/>
      <c r="C723" s="100"/>
      <c r="D723" s="100"/>
      <c r="E723" s="100"/>
      <c r="F723" s="100"/>
      <c r="G723" s="100"/>
      <c r="H723" s="103"/>
    </row>
    <row r="724" spans="1:8" x14ac:dyDescent="0.25">
      <c r="A724" s="81"/>
      <c r="B724" s="100"/>
      <c r="C724" s="100"/>
      <c r="D724" s="100"/>
      <c r="E724" s="100"/>
      <c r="F724" s="100"/>
      <c r="G724" s="100"/>
      <c r="H724" s="103"/>
    </row>
    <row r="725" spans="1:8" x14ac:dyDescent="0.25">
      <c r="A725" s="81"/>
      <c r="B725" s="100"/>
      <c r="C725" s="100"/>
      <c r="D725" s="100"/>
      <c r="E725" s="100"/>
      <c r="F725" s="100"/>
      <c r="G725" s="100"/>
      <c r="H725" s="103"/>
    </row>
    <row r="726" spans="1:8" x14ac:dyDescent="0.25">
      <c r="A726" s="81"/>
      <c r="B726" s="100"/>
      <c r="C726" s="100"/>
      <c r="D726" s="100"/>
      <c r="E726" s="100"/>
      <c r="F726" s="100"/>
      <c r="G726" s="100"/>
      <c r="H726" s="103"/>
    </row>
    <row r="727" spans="1:8" x14ac:dyDescent="0.25">
      <c r="A727" s="81"/>
      <c r="B727" s="100"/>
      <c r="C727" s="100"/>
      <c r="D727" s="100"/>
      <c r="E727" s="100"/>
      <c r="F727" s="100"/>
      <c r="G727" s="100"/>
      <c r="H727" s="103"/>
    </row>
    <row r="728" spans="1:8" x14ac:dyDescent="0.25">
      <c r="A728" s="81"/>
      <c r="B728" s="100"/>
      <c r="C728" s="100"/>
      <c r="D728" s="100"/>
      <c r="E728" s="100"/>
      <c r="F728" s="100"/>
      <c r="G728" s="100"/>
      <c r="H728" s="103"/>
    </row>
    <row r="729" spans="1:8" x14ac:dyDescent="0.25">
      <c r="A729" s="81"/>
      <c r="B729" s="100"/>
      <c r="C729" s="100"/>
      <c r="D729" s="100"/>
      <c r="E729" s="100"/>
      <c r="F729" s="100"/>
      <c r="G729" s="100"/>
      <c r="H729" s="103"/>
    </row>
    <row r="730" spans="1:8" x14ac:dyDescent="0.25">
      <c r="A730" s="81"/>
      <c r="B730" s="100"/>
      <c r="C730" s="100"/>
      <c r="D730" s="100"/>
      <c r="E730" s="100"/>
      <c r="F730" s="100"/>
      <c r="G730" s="100"/>
      <c r="H730" s="103"/>
    </row>
    <row r="731" spans="1:8" x14ac:dyDescent="0.25">
      <c r="A731" s="81"/>
      <c r="B731" s="100"/>
      <c r="C731" s="100"/>
      <c r="D731" s="100"/>
      <c r="E731" s="100"/>
      <c r="F731" s="100"/>
      <c r="G731" s="100"/>
      <c r="H731" s="103"/>
    </row>
    <row r="732" spans="1:8" x14ac:dyDescent="0.25">
      <c r="A732" s="81"/>
      <c r="B732" s="100"/>
      <c r="C732" s="100"/>
      <c r="D732" s="100"/>
      <c r="E732" s="100"/>
      <c r="F732" s="100"/>
      <c r="G732" s="100"/>
      <c r="H732" s="103"/>
    </row>
    <row r="733" spans="1:8" x14ac:dyDescent="0.25">
      <c r="A733" s="81"/>
      <c r="B733" s="100"/>
      <c r="C733" s="100"/>
      <c r="D733" s="100"/>
      <c r="E733" s="100"/>
      <c r="F733" s="100"/>
      <c r="G733" s="100"/>
      <c r="H733" s="103"/>
    </row>
    <row r="734" spans="1:8" x14ac:dyDescent="0.25">
      <c r="A734" s="81"/>
      <c r="B734" s="100"/>
      <c r="C734" s="100"/>
      <c r="D734" s="100"/>
      <c r="E734" s="100"/>
      <c r="F734" s="100"/>
      <c r="G734" s="100"/>
      <c r="H734" s="103"/>
    </row>
    <row r="735" spans="1:8" x14ac:dyDescent="0.25">
      <c r="A735" s="81"/>
      <c r="B735" s="100"/>
      <c r="C735" s="100"/>
      <c r="D735" s="100"/>
      <c r="E735" s="100"/>
      <c r="F735" s="100"/>
      <c r="G735" s="100"/>
      <c r="H735" s="103"/>
    </row>
    <row r="736" spans="1:8" x14ac:dyDescent="0.25">
      <c r="A736" s="81"/>
      <c r="B736" s="100"/>
      <c r="C736" s="100"/>
      <c r="D736" s="100"/>
      <c r="E736" s="100"/>
      <c r="F736" s="100"/>
      <c r="G736" s="100"/>
      <c r="H736" s="103"/>
    </row>
    <row r="737" spans="1:8" x14ac:dyDescent="0.25">
      <c r="A737" s="81"/>
      <c r="B737" s="100"/>
      <c r="C737" s="100"/>
      <c r="D737" s="100"/>
      <c r="E737" s="100"/>
      <c r="F737" s="100"/>
      <c r="G737" s="100"/>
      <c r="H737" s="103"/>
    </row>
    <row r="738" spans="1:8" x14ac:dyDescent="0.25">
      <c r="A738" s="81"/>
      <c r="B738" s="100"/>
      <c r="C738" s="100"/>
      <c r="D738" s="100"/>
      <c r="E738" s="100"/>
      <c r="F738" s="100"/>
      <c r="G738" s="100"/>
      <c r="H738" s="103"/>
    </row>
    <row r="739" spans="1:8" x14ac:dyDescent="0.25">
      <c r="A739" s="81"/>
      <c r="B739" s="100"/>
      <c r="C739" s="100"/>
      <c r="D739" s="100"/>
      <c r="E739" s="100"/>
      <c r="F739" s="100"/>
      <c r="G739" s="100"/>
      <c r="H739" s="103"/>
    </row>
    <row r="740" spans="1:8" x14ac:dyDescent="0.25">
      <c r="A740" s="81"/>
      <c r="B740" s="100"/>
      <c r="C740" s="100"/>
      <c r="D740" s="100"/>
      <c r="E740" s="100"/>
      <c r="F740" s="100"/>
      <c r="G740" s="100"/>
      <c r="H740" s="103"/>
    </row>
    <row r="741" spans="1:8" x14ac:dyDescent="0.25">
      <c r="A741" s="81"/>
      <c r="B741" s="100"/>
      <c r="C741" s="100"/>
      <c r="D741" s="100"/>
      <c r="E741" s="100"/>
      <c r="F741" s="100"/>
      <c r="G741" s="100"/>
      <c r="H741" s="103"/>
    </row>
    <row r="742" spans="1:8" x14ac:dyDescent="0.25">
      <c r="A742" s="81"/>
      <c r="B742" s="100"/>
      <c r="C742" s="100"/>
      <c r="D742" s="100"/>
      <c r="E742" s="100"/>
      <c r="F742" s="100"/>
      <c r="G742" s="100"/>
      <c r="H742" s="103"/>
    </row>
    <row r="743" spans="1:8" x14ac:dyDescent="0.25">
      <c r="A743" s="81"/>
      <c r="B743" s="100"/>
      <c r="C743" s="100"/>
      <c r="D743" s="100"/>
      <c r="E743" s="100"/>
      <c r="F743" s="100"/>
      <c r="G743" s="100"/>
      <c r="H743" s="103"/>
    </row>
    <row r="744" spans="1:8" x14ac:dyDescent="0.25">
      <c r="A744" s="81"/>
      <c r="B744" s="100"/>
      <c r="C744" s="100"/>
      <c r="D744" s="100"/>
      <c r="E744" s="100"/>
      <c r="F744" s="100"/>
      <c r="G744" s="100"/>
      <c r="H744" s="103"/>
    </row>
    <row r="745" spans="1:8" x14ac:dyDescent="0.25">
      <c r="A745" s="81"/>
      <c r="B745" s="100"/>
      <c r="C745" s="100"/>
      <c r="D745" s="100"/>
      <c r="E745" s="100"/>
      <c r="F745" s="100"/>
      <c r="G745" s="100"/>
      <c r="H745" s="103"/>
    </row>
    <row r="746" spans="1:8" x14ac:dyDescent="0.25">
      <c r="A746" s="81"/>
      <c r="B746" s="100"/>
      <c r="C746" s="100"/>
      <c r="D746" s="100"/>
      <c r="E746" s="100"/>
      <c r="F746" s="100"/>
      <c r="G746" s="100"/>
      <c r="H746" s="103"/>
    </row>
    <row r="747" spans="1:8" x14ac:dyDescent="0.25">
      <c r="A747" s="81"/>
      <c r="B747" s="100"/>
      <c r="C747" s="100"/>
      <c r="D747" s="100"/>
      <c r="E747" s="100"/>
      <c r="F747" s="100"/>
      <c r="G747" s="100"/>
      <c r="H747" s="103"/>
    </row>
    <row r="748" spans="1:8" x14ac:dyDescent="0.25">
      <c r="A748" s="81"/>
      <c r="B748" s="100"/>
      <c r="C748" s="100"/>
      <c r="D748" s="100"/>
      <c r="E748" s="100"/>
      <c r="F748" s="100"/>
      <c r="G748" s="100"/>
      <c r="H748" s="103"/>
    </row>
    <row r="749" spans="1:8" x14ac:dyDescent="0.25">
      <c r="A749" s="81"/>
      <c r="B749" s="100"/>
      <c r="C749" s="100"/>
      <c r="D749" s="100"/>
      <c r="E749" s="100"/>
      <c r="F749" s="100"/>
      <c r="G749" s="100"/>
      <c r="H749" s="103"/>
    </row>
    <row r="750" spans="1:8" x14ac:dyDescent="0.25">
      <c r="A750" s="81"/>
      <c r="B750" s="100"/>
      <c r="C750" s="100"/>
      <c r="D750" s="100"/>
      <c r="E750" s="100"/>
      <c r="F750" s="100"/>
      <c r="G750" s="100"/>
      <c r="H750" s="103"/>
    </row>
    <row r="751" spans="1:8" x14ac:dyDescent="0.25">
      <c r="A751" s="81"/>
      <c r="B751" s="100"/>
      <c r="C751" s="100"/>
      <c r="D751" s="100"/>
      <c r="E751" s="100"/>
      <c r="F751" s="100"/>
      <c r="G751" s="100"/>
      <c r="H751" s="103"/>
    </row>
    <row r="752" spans="1:8" x14ac:dyDescent="0.25">
      <c r="A752" s="81"/>
      <c r="B752" s="100"/>
      <c r="C752" s="100"/>
      <c r="D752" s="100"/>
      <c r="E752" s="100"/>
      <c r="F752" s="100"/>
      <c r="G752" s="100"/>
      <c r="H752" s="103"/>
    </row>
    <row r="753" spans="1:8" x14ac:dyDescent="0.25">
      <c r="A753" s="81"/>
      <c r="B753" s="100"/>
      <c r="C753" s="100"/>
      <c r="D753" s="100"/>
      <c r="E753" s="100"/>
      <c r="F753" s="100"/>
      <c r="G753" s="100"/>
      <c r="H753" s="103"/>
    </row>
    <row r="754" spans="1:8" x14ac:dyDescent="0.25">
      <c r="A754" s="81"/>
      <c r="B754" s="100"/>
      <c r="C754" s="100"/>
      <c r="D754" s="100"/>
      <c r="E754" s="100"/>
      <c r="F754" s="100"/>
      <c r="G754" s="100"/>
      <c r="H754" s="103"/>
    </row>
    <row r="755" spans="1:8" x14ac:dyDescent="0.25">
      <c r="A755" s="81"/>
      <c r="B755" s="100"/>
      <c r="C755" s="100"/>
      <c r="D755" s="100"/>
      <c r="E755" s="100"/>
      <c r="F755" s="100"/>
      <c r="G755" s="100"/>
      <c r="H755" s="103"/>
    </row>
    <row r="756" spans="1:8" x14ac:dyDescent="0.25">
      <c r="A756" s="81"/>
      <c r="B756" s="100"/>
      <c r="C756" s="100"/>
      <c r="D756" s="100"/>
      <c r="E756" s="100"/>
      <c r="F756" s="100"/>
      <c r="G756" s="100"/>
      <c r="H756" s="103"/>
    </row>
    <row r="757" spans="1:8" x14ac:dyDescent="0.25">
      <c r="A757" s="81"/>
      <c r="B757" s="100"/>
      <c r="C757" s="100"/>
      <c r="D757" s="100"/>
      <c r="E757" s="100"/>
      <c r="F757" s="100"/>
      <c r="G757" s="100"/>
      <c r="H757" s="103"/>
    </row>
    <row r="758" spans="1:8" x14ac:dyDescent="0.25">
      <c r="A758" s="81"/>
      <c r="B758" s="100"/>
      <c r="C758" s="100"/>
      <c r="D758" s="100"/>
      <c r="E758" s="100"/>
      <c r="F758" s="100"/>
      <c r="G758" s="100"/>
      <c r="H758" s="103"/>
    </row>
    <row r="759" spans="1:8" x14ac:dyDescent="0.25">
      <c r="A759" s="81"/>
      <c r="B759" s="100"/>
      <c r="C759" s="100"/>
      <c r="D759" s="100"/>
      <c r="E759" s="100"/>
      <c r="F759" s="100"/>
      <c r="G759" s="100"/>
      <c r="H759" s="103"/>
    </row>
    <row r="760" spans="1:8" x14ac:dyDescent="0.25">
      <c r="A760" s="81"/>
      <c r="B760" s="100"/>
      <c r="C760" s="100"/>
      <c r="D760" s="100"/>
      <c r="E760" s="100"/>
      <c r="F760" s="100"/>
      <c r="G760" s="100"/>
      <c r="H760" s="103"/>
    </row>
    <row r="761" spans="1:8" x14ac:dyDescent="0.25">
      <c r="A761" s="81"/>
      <c r="B761" s="100"/>
      <c r="C761" s="100"/>
      <c r="D761" s="100"/>
      <c r="E761" s="100"/>
      <c r="F761" s="100"/>
      <c r="G761" s="100"/>
      <c r="H761" s="103"/>
    </row>
    <row r="762" spans="1:8" x14ac:dyDescent="0.25">
      <c r="A762" s="81"/>
      <c r="B762" s="100"/>
      <c r="C762" s="100"/>
      <c r="D762" s="100"/>
      <c r="E762" s="100"/>
      <c r="F762" s="100"/>
      <c r="G762" s="100"/>
      <c r="H762" s="103"/>
    </row>
    <row r="763" spans="1:8" x14ac:dyDescent="0.25">
      <c r="A763" s="81"/>
      <c r="B763" s="100"/>
      <c r="C763" s="100"/>
      <c r="D763" s="100"/>
      <c r="E763" s="100"/>
      <c r="F763" s="100"/>
      <c r="G763" s="100"/>
      <c r="H763" s="103"/>
    </row>
    <row r="764" spans="1:8" x14ac:dyDescent="0.25">
      <c r="A764" s="81"/>
      <c r="B764" s="100"/>
      <c r="C764" s="100"/>
      <c r="D764" s="100"/>
      <c r="E764" s="100"/>
      <c r="F764" s="100"/>
      <c r="G764" s="100"/>
      <c r="H764" s="103"/>
    </row>
    <row r="765" spans="1:8" x14ac:dyDescent="0.25">
      <c r="A765" s="81"/>
      <c r="B765" s="100"/>
      <c r="C765" s="100"/>
      <c r="D765" s="100"/>
      <c r="E765" s="100"/>
      <c r="F765" s="100"/>
      <c r="G765" s="100"/>
      <c r="H765" s="103"/>
    </row>
    <row r="766" spans="1:8" x14ac:dyDescent="0.25">
      <c r="A766" s="81"/>
      <c r="B766" s="100"/>
      <c r="C766" s="100"/>
      <c r="D766" s="100"/>
      <c r="E766" s="100"/>
      <c r="F766" s="100"/>
      <c r="G766" s="100"/>
      <c r="H766" s="103"/>
    </row>
    <row r="767" spans="1:8" x14ac:dyDescent="0.25">
      <c r="A767" s="81"/>
      <c r="B767" s="100"/>
      <c r="C767" s="100"/>
      <c r="D767" s="100"/>
      <c r="E767" s="100"/>
      <c r="F767" s="100"/>
      <c r="G767" s="100"/>
      <c r="H767" s="103"/>
    </row>
    <row r="768" spans="1:8" x14ac:dyDescent="0.25">
      <c r="A768" s="81"/>
      <c r="B768" s="100"/>
      <c r="C768" s="100"/>
      <c r="D768" s="100"/>
      <c r="E768" s="100"/>
      <c r="F768" s="100"/>
      <c r="G768" s="100"/>
      <c r="H768" s="103"/>
    </row>
    <row r="769" spans="1:8" x14ac:dyDescent="0.25">
      <c r="A769" s="81"/>
      <c r="B769" s="100"/>
      <c r="C769" s="100"/>
      <c r="D769" s="100"/>
      <c r="E769" s="100"/>
      <c r="F769" s="100"/>
      <c r="G769" s="100"/>
      <c r="H769" s="103"/>
    </row>
    <row r="770" spans="1:8" x14ac:dyDescent="0.25">
      <c r="A770" s="81"/>
      <c r="B770" s="100"/>
      <c r="C770" s="100"/>
      <c r="D770" s="100"/>
      <c r="E770" s="100"/>
      <c r="F770" s="100"/>
      <c r="G770" s="100"/>
      <c r="H770" s="103"/>
    </row>
    <row r="771" spans="1:8" x14ac:dyDescent="0.25">
      <c r="A771" s="81"/>
      <c r="B771" s="100"/>
      <c r="C771" s="100"/>
      <c r="D771" s="100"/>
      <c r="E771" s="100"/>
      <c r="F771" s="100"/>
      <c r="G771" s="100"/>
      <c r="H771" s="103"/>
    </row>
    <row r="772" spans="1:8" x14ac:dyDescent="0.25">
      <c r="A772" s="81"/>
      <c r="B772" s="100"/>
      <c r="C772" s="100"/>
      <c r="D772" s="100"/>
      <c r="E772" s="100"/>
      <c r="F772" s="100"/>
      <c r="G772" s="100"/>
      <c r="H772" s="103"/>
    </row>
    <row r="773" spans="1:8" x14ac:dyDescent="0.25">
      <c r="A773" s="81"/>
      <c r="B773" s="100"/>
      <c r="C773" s="100"/>
      <c r="D773" s="100"/>
      <c r="E773" s="100"/>
      <c r="F773" s="100"/>
      <c r="G773" s="100"/>
      <c r="H773" s="103"/>
    </row>
    <row r="774" spans="1:8" x14ac:dyDescent="0.25">
      <c r="A774" s="81"/>
      <c r="B774" s="100"/>
      <c r="C774" s="100"/>
      <c r="D774" s="100"/>
      <c r="E774" s="100"/>
      <c r="F774" s="100"/>
      <c r="G774" s="100"/>
      <c r="H774" s="103"/>
    </row>
    <row r="775" spans="1:8" x14ac:dyDescent="0.25">
      <c r="A775" s="81"/>
      <c r="B775" s="100"/>
      <c r="C775" s="100"/>
      <c r="D775" s="100"/>
      <c r="E775" s="100"/>
      <c r="F775" s="100"/>
      <c r="G775" s="100"/>
      <c r="H775" s="103"/>
    </row>
    <row r="776" spans="1:8" x14ac:dyDescent="0.25">
      <c r="A776" s="81"/>
      <c r="B776" s="100"/>
      <c r="C776" s="100"/>
      <c r="D776" s="100"/>
      <c r="E776" s="100"/>
      <c r="F776" s="100"/>
      <c r="G776" s="100"/>
      <c r="H776" s="103"/>
    </row>
    <row r="777" spans="1:8" x14ac:dyDescent="0.25">
      <c r="A777" s="81"/>
      <c r="B777" s="100"/>
      <c r="C777" s="100"/>
      <c r="D777" s="100"/>
      <c r="E777" s="100"/>
      <c r="F777" s="100"/>
      <c r="G777" s="100"/>
      <c r="H777" s="103"/>
    </row>
    <row r="778" spans="1:8" x14ac:dyDescent="0.25">
      <c r="A778" s="81"/>
      <c r="B778" s="100"/>
      <c r="C778" s="100"/>
      <c r="D778" s="100"/>
      <c r="E778" s="100"/>
      <c r="F778" s="100"/>
      <c r="G778" s="100"/>
      <c r="H778" s="103"/>
    </row>
    <row r="779" spans="1:8" x14ac:dyDescent="0.25">
      <c r="A779" s="81"/>
      <c r="B779" s="100"/>
      <c r="C779" s="100"/>
      <c r="D779" s="100"/>
      <c r="E779" s="100"/>
      <c r="F779" s="100"/>
      <c r="G779" s="100"/>
      <c r="H779" s="103"/>
    </row>
    <row r="780" spans="1:8" x14ac:dyDescent="0.25">
      <c r="A780" s="81"/>
      <c r="B780" s="100"/>
      <c r="C780" s="100"/>
      <c r="D780" s="100"/>
      <c r="E780" s="100"/>
      <c r="F780" s="100"/>
      <c r="G780" s="100"/>
      <c r="H780" s="103"/>
    </row>
    <row r="781" spans="1:8" x14ac:dyDescent="0.25">
      <c r="A781" s="81"/>
      <c r="B781" s="100"/>
      <c r="C781" s="100"/>
      <c r="D781" s="100"/>
      <c r="E781" s="100"/>
      <c r="F781" s="100"/>
      <c r="G781" s="100"/>
      <c r="H781" s="103"/>
    </row>
    <row r="782" spans="1:8" x14ac:dyDescent="0.25">
      <c r="A782" s="81"/>
      <c r="B782" s="100"/>
      <c r="C782" s="100"/>
      <c r="D782" s="100"/>
      <c r="E782" s="100"/>
      <c r="F782" s="100"/>
      <c r="G782" s="100"/>
      <c r="H782" s="103"/>
    </row>
    <row r="783" spans="1:8" x14ac:dyDescent="0.25">
      <c r="A783" s="81"/>
      <c r="B783" s="100"/>
      <c r="C783" s="100"/>
      <c r="D783" s="100"/>
      <c r="E783" s="100"/>
      <c r="F783" s="100"/>
      <c r="G783" s="100"/>
      <c r="H783" s="103"/>
    </row>
    <row r="784" spans="1:8" x14ac:dyDescent="0.25">
      <c r="A784" s="81"/>
      <c r="B784" s="100"/>
      <c r="C784" s="100"/>
      <c r="D784" s="100"/>
      <c r="E784" s="100"/>
      <c r="F784" s="100"/>
      <c r="G784" s="100"/>
      <c r="H784" s="103"/>
    </row>
    <row r="785" spans="1:8" x14ac:dyDescent="0.25">
      <c r="A785" s="81"/>
      <c r="B785" s="100"/>
      <c r="C785" s="100"/>
      <c r="D785" s="100"/>
      <c r="E785" s="100"/>
      <c r="F785" s="100"/>
      <c r="G785" s="100"/>
      <c r="H785" s="103"/>
    </row>
    <row r="786" spans="1:8" x14ac:dyDescent="0.25">
      <c r="A786" s="81"/>
      <c r="B786" s="100"/>
      <c r="C786" s="100"/>
      <c r="D786" s="100"/>
      <c r="E786" s="100"/>
      <c r="F786" s="100"/>
      <c r="G786" s="100"/>
      <c r="H786" s="103"/>
    </row>
    <row r="787" spans="1:8" x14ac:dyDescent="0.25">
      <c r="A787" s="81"/>
      <c r="B787" s="100"/>
      <c r="C787" s="100"/>
      <c r="D787" s="100"/>
      <c r="E787" s="100"/>
      <c r="F787" s="100"/>
      <c r="G787" s="100"/>
      <c r="H787" s="103"/>
    </row>
    <row r="788" spans="1:8" x14ac:dyDescent="0.25">
      <c r="A788" s="81"/>
      <c r="B788" s="100"/>
      <c r="C788" s="100"/>
      <c r="D788" s="100"/>
      <c r="E788" s="100"/>
      <c r="F788" s="100"/>
      <c r="G788" s="100"/>
      <c r="H788" s="103"/>
    </row>
    <row r="789" spans="1:8" x14ac:dyDescent="0.25">
      <c r="A789" s="81"/>
      <c r="B789" s="100"/>
      <c r="C789" s="100"/>
      <c r="D789" s="100"/>
      <c r="E789" s="100"/>
      <c r="F789" s="100"/>
      <c r="G789" s="100"/>
      <c r="H789" s="103"/>
    </row>
    <row r="790" spans="1:8" x14ac:dyDescent="0.25">
      <c r="A790" s="81"/>
      <c r="B790" s="100"/>
      <c r="C790" s="100"/>
      <c r="D790" s="100"/>
      <c r="E790" s="100"/>
      <c r="F790" s="100"/>
      <c r="G790" s="100"/>
      <c r="H790" s="103"/>
    </row>
    <row r="791" spans="1:8" x14ac:dyDescent="0.25">
      <c r="A791" s="81"/>
      <c r="B791" s="100"/>
      <c r="C791" s="100"/>
      <c r="D791" s="100"/>
      <c r="E791" s="100"/>
      <c r="F791" s="100"/>
      <c r="G791" s="100"/>
      <c r="H791" s="103"/>
    </row>
    <row r="792" spans="1:8" x14ac:dyDescent="0.25">
      <c r="A792" s="81"/>
      <c r="B792" s="100"/>
      <c r="C792" s="100"/>
      <c r="D792" s="100"/>
      <c r="E792" s="100"/>
      <c r="F792" s="100"/>
      <c r="G792" s="100"/>
      <c r="H792" s="103"/>
    </row>
    <row r="793" spans="1:8" x14ac:dyDescent="0.25">
      <c r="A793" s="81"/>
      <c r="B793" s="100"/>
      <c r="C793" s="100"/>
      <c r="D793" s="100"/>
      <c r="E793" s="100"/>
      <c r="F793" s="100"/>
      <c r="G793" s="100"/>
      <c r="H793" s="103"/>
    </row>
    <row r="794" spans="1:8" x14ac:dyDescent="0.25">
      <c r="A794" s="81"/>
      <c r="B794" s="100"/>
      <c r="C794" s="100"/>
      <c r="D794" s="100"/>
      <c r="E794" s="100"/>
      <c r="F794" s="100"/>
      <c r="G794" s="100"/>
      <c r="H794" s="103"/>
    </row>
    <row r="795" spans="1:8" x14ac:dyDescent="0.25">
      <c r="A795" s="81"/>
      <c r="B795" s="100"/>
      <c r="C795" s="100"/>
      <c r="D795" s="100"/>
      <c r="E795" s="100"/>
      <c r="F795" s="100"/>
      <c r="G795" s="100"/>
      <c r="H795" s="103"/>
    </row>
    <row r="796" spans="1:8" x14ac:dyDescent="0.25">
      <c r="A796" s="81"/>
      <c r="B796" s="100"/>
      <c r="C796" s="100"/>
      <c r="D796" s="100"/>
      <c r="E796" s="100"/>
      <c r="F796" s="100"/>
      <c r="G796" s="100"/>
      <c r="H796" s="103"/>
    </row>
    <row r="797" spans="1:8" x14ac:dyDescent="0.25">
      <c r="A797" s="81"/>
      <c r="B797" s="100"/>
      <c r="C797" s="100"/>
      <c r="D797" s="100"/>
      <c r="E797" s="100"/>
      <c r="F797" s="100"/>
      <c r="G797" s="100"/>
      <c r="H797" s="103"/>
    </row>
    <row r="798" spans="1:8" x14ac:dyDescent="0.25">
      <c r="A798" s="81"/>
      <c r="B798" s="100"/>
      <c r="C798" s="100"/>
      <c r="D798" s="100"/>
      <c r="E798" s="100"/>
      <c r="F798" s="100"/>
      <c r="G798" s="100"/>
      <c r="H798" s="103"/>
    </row>
    <row r="799" spans="1:8" x14ac:dyDescent="0.25">
      <c r="A799" s="81"/>
      <c r="B799" s="100"/>
      <c r="C799" s="100"/>
      <c r="D799" s="100"/>
      <c r="E799" s="100"/>
      <c r="F799" s="100"/>
      <c r="G799" s="100"/>
      <c r="H799" s="103"/>
    </row>
    <row r="800" spans="1:8" x14ac:dyDescent="0.25">
      <c r="A800" s="81"/>
      <c r="B800" s="100"/>
      <c r="C800" s="100"/>
      <c r="D800" s="100"/>
      <c r="E800" s="100"/>
      <c r="F800" s="100"/>
      <c r="G800" s="100"/>
      <c r="H800" s="103"/>
    </row>
    <row r="801" spans="1:8" x14ac:dyDescent="0.25">
      <c r="A801" s="81"/>
      <c r="B801" s="100"/>
      <c r="C801" s="100"/>
      <c r="D801" s="100"/>
      <c r="E801" s="100"/>
      <c r="F801" s="100"/>
      <c r="G801" s="100"/>
      <c r="H801" s="103"/>
    </row>
    <row r="802" spans="1:8" x14ac:dyDescent="0.25">
      <c r="A802" s="81"/>
      <c r="B802" s="100"/>
      <c r="C802" s="100"/>
      <c r="D802" s="100"/>
      <c r="E802" s="100"/>
      <c r="F802" s="100"/>
      <c r="G802" s="100"/>
      <c r="H802" s="103"/>
    </row>
    <row r="803" spans="1:8" x14ac:dyDescent="0.25">
      <c r="A803" s="81"/>
      <c r="B803" s="100"/>
      <c r="C803" s="100"/>
      <c r="D803" s="100"/>
      <c r="E803" s="100"/>
      <c r="F803" s="100"/>
      <c r="G803" s="100"/>
      <c r="H803" s="103"/>
    </row>
    <row r="804" spans="1:8" x14ac:dyDescent="0.25">
      <c r="A804" s="81"/>
      <c r="B804" s="100"/>
      <c r="C804" s="100"/>
      <c r="D804" s="100"/>
      <c r="E804" s="100"/>
      <c r="F804" s="100"/>
      <c r="G804" s="100"/>
      <c r="H804" s="103"/>
    </row>
    <row r="805" spans="1:8" x14ac:dyDescent="0.25">
      <c r="A805" s="81"/>
      <c r="B805" s="100"/>
      <c r="C805" s="100"/>
      <c r="D805" s="100"/>
      <c r="E805" s="100"/>
      <c r="F805" s="100"/>
      <c r="G805" s="100"/>
      <c r="H805" s="103"/>
    </row>
    <row r="806" spans="1:8" x14ac:dyDescent="0.25">
      <c r="A806" s="81"/>
      <c r="B806" s="100"/>
      <c r="C806" s="100"/>
      <c r="D806" s="100"/>
      <c r="E806" s="100"/>
      <c r="F806" s="100"/>
      <c r="G806" s="100"/>
      <c r="H806" s="103"/>
    </row>
    <row r="807" spans="1:8" x14ac:dyDescent="0.25">
      <c r="A807" s="81"/>
      <c r="B807" s="100"/>
      <c r="C807" s="100"/>
      <c r="D807" s="100"/>
      <c r="E807" s="100"/>
      <c r="F807" s="100"/>
      <c r="G807" s="100"/>
      <c r="H807" s="103"/>
    </row>
    <row r="808" spans="1:8" x14ac:dyDescent="0.25">
      <c r="A808" s="81"/>
      <c r="B808" s="100"/>
      <c r="C808" s="100"/>
      <c r="D808" s="100"/>
      <c r="E808" s="100"/>
      <c r="F808" s="100"/>
      <c r="G808" s="100"/>
      <c r="H808" s="103"/>
    </row>
    <row r="809" spans="1:8" x14ac:dyDescent="0.25">
      <c r="A809" s="81"/>
      <c r="B809" s="100"/>
      <c r="C809" s="100"/>
      <c r="D809" s="100"/>
      <c r="E809" s="100"/>
      <c r="F809" s="100"/>
      <c r="G809" s="100"/>
      <c r="H809" s="103"/>
    </row>
    <row r="810" spans="1:8" x14ac:dyDescent="0.25">
      <c r="A810" s="81"/>
      <c r="B810" s="100"/>
      <c r="C810" s="100"/>
      <c r="D810" s="100"/>
      <c r="E810" s="100"/>
      <c r="F810" s="100"/>
      <c r="G810" s="100"/>
      <c r="H810" s="103"/>
    </row>
    <row r="811" spans="1:8" x14ac:dyDescent="0.25">
      <c r="A811" s="81"/>
      <c r="B811" s="100"/>
      <c r="C811" s="100"/>
      <c r="D811" s="100"/>
      <c r="E811" s="100"/>
      <c r="F811" s="100"/>
      <c r="G811" s="100"/>
      <c r="H811" s="103"/>
    </row>
    <row r="812" spans="1:8" x14ac:dyDescent="0.25">
      <c r="A812" s="81"/>
      <c r="B812" s="100"/>
      <c r="C812" s="100"/>
      <c r="D812" s="100"/>
      <c r="E812" s="100"/>
      <c r="F812" s="100"/>
      <c r="G812" s="100"/>
      <c r="H812" s="103"/>
    </row>
    <row r="813" spans="1:8" x14ac:dyDescent="0.25">
      <c r="A813" s="81"/>
      <c r="B813" s="100"/>
      <c r="C813" s="100"/>
      <c r="D813" s="100"/>
      <c r="E813" s="100"/>
      <c r="F813" s="100"/>
      <c r="G813" s="100"/>
      <c r="H813" s="103"/>
    </row>
    <row r="814" spans="1:8" x14ac:dyDescent="0.25">
      <c r="A814" s="81"/>
      <c r="B814" s="100"/>
      <c r="C814" s="100"/>
      <c r="D814" s="100"/>
      <c r="E814" s="100"/>
      <c r="F814" s="100"/>
      <c r="G814" s="100"/>
      <c r="H814" s="103"/>
    </row>
    <row r="815" spans="1:8" x14ac:dyDescent="0.25">
      <c r="A815" s="81"/>
      <c r="B815" s="100"/>
      <c r="C815" s="100"/>
      <c r="D815" s="100"/>
      <c r="E815" s="100"/>
      <c r="F815" s="100"/>
      <c r="G815" s="100"/>
      <c r="H815" s="103"/>
    </row>
    <row r="816" spans="1:8" x14ac:dyDescent="0.25">
      <c r="A816" s="81"/>
      <c r="B816" s="100"/>
      <c r="C816" s="100"/>
      <c r="D816" s="100"/>
      <c r="E816" s="100"/>
      <c r="F816" s="100"/>
      <c r="G816" s="100"/>
      <c r="H816" s="103"/>
    </row>
    <row r="817" spans="1:8" x14ac:dyDescent="0.25">
      <c r="A817" s="81"/>
      <c r="B817" s="100"/>
      <c r="C817" s="100"/>
      <c r="D817" s="100"/>
      <c r="E817" s="100"/>
      <c r="F817" s="100"/>
      <c r="G817" s="100"/>
      <c r="H817" s="103"/>
    </row>
    <row r="818" spans="1:8" x14ac:dyDescent="0.25">
      <c r="A818" s="81"/>
      <c r="B818" s="100"/>
      <c r="C818" s="100"/>
      <c r="D818" s="100"/>
      <c r="E818" s="100"/>
      <c r="F818" s="100"/>
      <c r="G818" s="100"/>
      <c r="H818" s="103"/>
    </row>
    <row r="819" spans="1:8" x14ac:dyDescent="0.25">
      <c r="A819" s="81"/>
      <c r="B819" s="100"/>
      <c r="C819" s="100"/>
      <c r="D819" s="100"/>
      <c r="E819" s="100"/>
      <c r="F819" s="100"/>
      <c r="G819" s="100"/>
      <c r="H819" s="103"/>
    </row>
    <row r="820" spans="1:8" x14ac:dyDescent="0.25">
      <c r="A820" s="81"/>
      <c r="B820" s="100"/>
      <c r="C820" s="100"/>
      <c r="D820" s="100"/>
      <c r="E820" s="100"/>
      <c r="F820" s="100"/>
      <c r="G820" s="100"/>
      <c r="H820" s="103"/>
    </row>
    <row r="821" spans="1:8" x14ac:dyDescent="0.25">
      <c r="A821" s="81"/>
      <c r="B821" s="100"/>
      <c r="C821" s="100"/>
      <c r="D821" s="100"/>
      <c r="E821" s="100"/>
      <c r="F821" s="100"/>
      <c r="G821" s="100"/>
      <c r="H821" s="103"/>
    </row>
    <row r="822" spans="1:8" x14ac:dyDescent="0.25">
      <c r="A822" s="81"/>
      <c r="B822" s="100"/>
      <c r="C822" s="100"/>
      <c r="D822" s="100"/>
      <c r="E822" s="100"/>
      <c r="F822" s="100"/>
      <c r="G822" s="100"/>
      <c r="H822" s="103"/>
    </row>
    <row r="823" spans="1:8" x14ac:dyDescent="0.25">
      <c r="A823" s="81"/>
      <c r="B823" s="100"/>
      <c r="C823" s="100"/>
      <c r="D823" s="100"/>
      <c r="E823" s="100"/>
      <c r="F823" s="100"/>
      <c r="G823" s="100"/>
      <c r="H823" s="103"/>
    </row>
    <row r="824" spans="1:8" x14ac:dyDescent="0.25">
      <c r="A824" s="81"/>
      <c r="B824" s="100"/>
      <c r="C824" s="100"/>
      <c r="D824" s="100"/>
      <c r="E824" s="100"/>
      <c r="F824" s="100"/>
      <c r="G824" s="100"/>
      <c r="H824" s="103"/>
    </row>
    <row r="825" spans="1:8" x14ac:dyDescent="0.25">
      <c r="A825" s="81"/>
      <c r="B825" s="100"/>
      <c r="C825" s="100"/>
      <c r="D825" s="100"/>
      <c r="E825" s="100"/>
      <c r="F825" s="100"/>
      <c r="G825" s="100"/>
      <c r="H825" s="103"/>
    </row>
    <row r="826" spans="1:8" x14ac:dyDescent="0.25">
      <c r="A826" s="81"/>
      <c r="B826" s="100"/>
      <c r="C826" s="100"/>
      <c r="D826" s="100"/>
      <c r="E826" s="100"/>
      <c r="F826" s="100"/>
      <c r="G826" s="100"/>
      <c r="H826" s="103"/>
    </row>
    <row r="827" spans="1:8" x14ac:dyDescent="0.25">
      <c r="A827" s="81"/>
      <c r="B827" s="100"/>
      <c r="C827" s="100"/>
      <c r="D827" s="100"/>
      <c r="E827" s="100"/>
      <c r="F827" s="100"/>
      <c r="G827" s="100"/>
      <c r="H827" s="103"/>
    </row>
    <row r="828" spans="1:8" x14ac:dyDescent="0.25">
      <c r="A828" s="81"/>
      <c r="B828" s="100"/>
      <c r="C828" s="100"/>
      <c r="D828" s="100"/>
      <c r="E828" s="100"/>
      <c r="F828" s="100"/>
      <c r="G828" s="100"/>
      <c r="H828" s="103"/>
    </row>
    <row r="829" spans="1:8" x14ac:dyDescent="0.25">
      <c r="A829" s="81"/>
      <c r="B829" s="100"/>
      <c r="C829" s="100"/>
      <c r="D829" s="100"/>
      <c r="E829" s="100"/>
      <c r="F829" s="100"/>
      <c r="G829" s="100"/>
      <c r="H829" s="103"/>
    </row>
    <row r="830" spans="1:8" x14ac:dyDescent="0.25">
      <c r="A830" s="81"/>
      <c r="B830" s="100"/>
      <c r="C830" s="100"/>
      <c r="D830" s="100"/>
      <c r="E830" s="100"/>
      <c r="F830" s="100"/>
      <c r="G830" s="100"/>
      <c r="H830" s="103"/>
    </row>
    <row r="831" spans="1:8" x14ac:dyDescent="0.25">
      <c r="A831" s="81"/>
      <c r="B831" s="100"/>
      <c r="C831" s="100"/>
      <c r="D831" s="100"/>
      <c r="E831" s="100"/>
      <c r="F831" s="100"/>
      <c r="G831" s="100"/>
      <c r="H831" s="103"/>
    </row>
    <row r="832" spans="1:8" x14ac:dyDescent="0.25">
      <c r="A832" s="81"/>
      <c r="B832" s="100"/>
      <c r="C832" s="100"/>
      <c r="D832" s="100"/>
      <c r="E832" s="100"/>
      <c r="F832" s="100"/>
      <c r="G832" s="100"/>
      <c r="H832" s="103"/>
    </row>
    <row r="833" spans="1:8" x14ac:dyDescent="0.25">
      <c r="A833" s="81"/>
      <c r="B833" s="100"/>
      <c r="C833" s="100"/>
      <c r="D833" s="100"/>
      <c r="E833" s="100"/>
      <c r="F833" s="100"/>
      <c r="G833" s="100"/>
      <c r="H833" s="103"/>
    </row>
    <row r="834" spans="1:8" x14ac:dyDescent="0.25">
      <c r="A834" s="81"/>
      <c r="B834" s="100"/>
      <c r="C834" s="100"/>
      <c r="D834" s="100"/>
      <c r="E834" s="100"/>
      <c r="F834" s="100"/>
      <c r="G834" s="100"/>
      <c r="H834" s="103"/>
    </row>
    <row r="835" spans="1:8" x14ac:dyDescent="0.25">
      <c r="A835" s="81"/>
      <c r="B835" s="100"/>
      <c r="C835" s="100"/>
      <c r="D835" s="100"/>
      <c r="E835" s="100"/>
      <c r="F835" s="100"/>
      <c r="G835" s="100"/>
      <c r="H835" s="103"/>
    </row>
    <row r="836" spans="1:8" x14ac:dyDescent="0.25">
      <c r="A836" s="81"/>
      <c r="B836" s="100"/>
      <c r="C836" s="100"/>
      <c r="D836" s="100"/>
      <c r="E836" s="100"/>
      <c r="F836" s="100"/>
      <c r="G836" s="100"/>
      <c r="H836" s="103"/>
    </row>
    <row r="837" spans="1:8" x14ac:dyDescent="0.25">
      <c r="A837" s="81"/>
      <c r="B837" s="100"/>
      <c r="C837" s="100"/>
      <c r="D837" s="100"/>
      <c r="E837" s="100"/>
      <c r="F837" s="100"/>
      <c r="G837" s="100"/>
      <c r="H837" s="103"/>
    </row>
    <row r="838" spans="1:8" x14ac:dyDescent="0.25">
      <c r="A838" s="81"/>
      <c r="B838" s="100"/>
      <c r="C838" s="100"/>
      <c r="D838" s="100"/>
      <c r="E838" s="100"/>
      <c r="F838" s="100"/>
      <c r="G838" s="100"/>
      <c r="H838" s="103"/>
    </row>
    <row r="839" spans="1:8" x14ac:dyDescent="0.25">
      <c r="A839" s="81"/>
      <c r="B839" s="100"/>
      <c r="C839" s="100"/>
      <c r="D839" s="100"/>
      <c r="E839" s="100"/>
      <c r="F839" s="100"/>
      <c r="G839" s="100"/>
      <c r="H839" s="103"/>
    </row>
    <row r="840" spans="1:8" x14ac:dyDescent="0.25">
      <c r="A840" s="81"/>
      <c r="B840" s="100"/>
      <c r="C840" s="100"/>
      <c r="D840" s="100"/>
      <c r="E840" s="100"/>
      <c r="F840" s="100"/>
      <c r="G840" s="100"/>
      <c r="H840" s="103"/>
    </row>
    <row r="841" spans="1:8" x14ac:dyDescent="0.25">
      <c r="A841" s="81"/>
      <c r="B841" s="100"/>
      <c r="C841" s="100"/>
      <c r="D841" s="100"/>
      <c r="E841" s="100"/>
      <c r="F841" s="100"/>
      <c r="G841" s="100"/>
      <c r="H841" s="103"/>
    </row>
    <row r="842" spans="1:8" x14ac:dyDescent="0.25">
      <c r="A842" s="81"/>
      <c r="B842" s="100"/>
      <c r="C842" s="100"/>
      <c r="D842" s="100"/>
      <c r="E842" s="100"/>
      <c r="F842" s="100"/>
      <c r="G842" s="100"/>
      <c r="H842" s="103"/>
    </row>
    <row r="843" spans="1:8" x14ac:dyDescent="0.25">
      <c r="A843" s="81"/>
      <c r="B843" s="100"/>
      <c r="C843" s="100"/>
      <c r="D843" s="100"/>
      <c r="E843" s="100"/>
      <c r="F843" s="100"/>
      <c r="G843" s="100"/>
      <c r="H843" s="103"/>
    </row>
    <row r="844" spans="1:8" x14ac:dyDescent="0.25">
      <c r="A844" s="81"/>
      <c r="B844" s="100"/>
      <c r="C844" s="100"/>
      <c r="D844" s="100"/>
      <c r="E844" s="100"/>
      <c r="F844" s="100"/>
      <c r="G844" s="100"/>
      <c r="H844" s="103"/>
    </row>
    <row r="845" spans="1:8" x14ac:dyDescent="0.25">
      <c r="A845" s="81"/>
      <c r="B845" s="100"/>
      <c r="C845" s="100"/>
      <c r="D845" s="100"/>
      <c r="E845" s="100"/>
      <c r="F845" s="100"/>
      <c r="G845" s="100"/>
      <c r="H845" s="103"/>
    </row>
    <row r="846" spans="1:8" x14ac:dyDescent="0.25">
      <c r="A846" s="81"/>
      <c r="B846" s="100"/>
      <c r="C846" s="100"/>
      <c r="D846" s="100"/>
      <c r="E846" s="100"/>
      <c r="F846" s="100"/>
      <c r="G846" s="100"/>
      <c r="H846" s="103"/>
    </row>
    <row r="847" spans="1:8" x14ac:dyDescent="0.25">
      <c r="A847" s="81"/>
      <c r="B847" s="100"/>
      <c r="C847" s="100"/>
      <c r="D847" s="100"/>
      <c r="E847" s="100"/>
      <c r="F847" s="100"/>
      <c r="G847" s="100"/>
      <c r="H847" s="103"/>
    </row>
    <row r="848" spans="1:8" x14ac:dyDescent="0.25">
      <c r="A848" s="81"/>
      <c r="B848" s="100"/>
      <c r="C848" s="100"/>
      <c r="D848" s="100"/>
      <c r="E848" s="100"/>
      <c r="F848" s="100"/>
      <c r="G848" s="100"/>
      <c r="H848" s="103"/>
    </row>
    <row r="849" spans="1:8" x14ac:dyDescent="0.25">
      <c r="A849" s="81"/>
      <c r="B849" s="100"/>
      <c r="C849" s="100"/>
      <c r="D849" s="100"/>
      <c r="E849" s="100"/>
      <c r="F849" s="100"/>
      <c r="G849" s="100"/>
      <c r="H849" s="103"/>
    </row>
    <row r="850" spans="1:8" x14ac:dyDescent="0.25">
      <c r="A850" s="81"/>
      <c r="B850" s="100"/>
      <c r="C850" s="100"/>
      <c r="D850" s="100"/>
      <c r="E850" s="100"/>
      <c r="F850" s="100"/>
      <c r="G850" s="100"/>
      <c r="H850" s="103"/>
    </row>
    <row r="851" spans="1:8" x14ac:dyDescent="0.25">
      <c r="A851" s="81"/>
      <c r="B851" s="100"/>
      <c r="C851" s="100"/>
      <c r="D851" s="100"/>
      <c r="E851" s="100"/>
      <c r="F851" s="100"/>
      <c r="G851" s="100"/>
      <c r="H851" s="103"/>
    </row>
    <row r="852" spans="1:8" x14ac:dyDescent="0.25">
      <c r="A852" s="81"/>
      <c r="B852" s="100"/>
      <c r="C852" s="100"/>
      <c r="D852" s="100"/>
      <c r="E852" s="100"/>
      <c r="F852" s="100"/>
      <c r="G852" s="100"/>
      <c r="H852" s="103"/>
    </row>
    <row r="853" spans="1:8" x14ac:dyDescent="0.25">
      <c r="A853" s="81"/>
      <c r="B853" s="100"/>
      <c r="C853" s="100"/>
      <c r="D853" s="100"/>
      <c r="E853" s="100"/>
      <c r="F853" s="100"/>
      <c r="G853" s="100"/>
      <c r="H853" s="103"/>
    </row>
    <row r="854" spans="1:8" x14ac:dyDescent="0.25">
      <c r="A854" s="81"/>
      <c r="B854" s="100"/>
      <c r="C854" s="100"/>
      <c r="D854" s="100"/>
      <c r="E854" s="100"/>
      <c r="F854" s="100"/>
      <c r="G854" s="100"/>
      <c r="H854" s="103"/>
    </row>
    <row r="855" spans="1:8" x14ac:dyDescent="0.25">
      <c r="A855" s="81"/>
      <c r="B855" s="100"/>
      <c r="C855" s="100"/>
      <c r="D855" s="100"/>
      <c r="E855" s="100"/>
      <c r="F855" s="100"/>
      <c r="G855" s="100"/>
      <c r="H855" s="103"/>
    </row>
    <row r="856" spans="1:8" x14ac:dyDescent="0.25">
      <c r="A856" s="81"/>
      <c r="B856" s="100"/>
      <c r="C856" s="100"/>
      <c r="D856" s="100"/>
      <c r="E856" s="100"/>
      <c r="F856" s="100"/>
      <c r="G856" s="100"/>
      <c r="H856" s="103"/>
    </row>
    <row r="857" spans="1:8" x14ac:dyDescent="0.25">
      <c r="A857" s="81"/>
      <c r="B857" s="100"/>
      <c r="C857" s="100"/>
      <c r="D857" s="100"/>
      <c r="E857" s="100"/>
      <c r="F857" s="100"/>
      <c r="G857" s="100"/>
      <c r="H857" s="103"/>
    </row>
    <row r="858" spans="1:8" x14ac:dyDescent="0.25">
      <c r="A858" s="81"/>
      <c r="B858" s="100"/>
      <c r="C858" s="100"/>
      <c r="D858" s="100"/>
      <c r="E858" s="100"/>
      <c r="F858" s="100"/>
      <c r="G858" s="100"/>
      <c r="H858" s="103"/>
    </row>
    <row r="859" spans="1:8" x14ac:dyDescent="0.25">
      <c r="A859" s="81"/>
      <c r="B859" s="100"/>
      <c r="C859" s="100"/>
      <c r="D859" s="100"/>
      <c r="E859" s="100"/>
      <c r="F859" s="100"/>
      <c r="G859" s="100"/>
      <c r="H859" s="103"/>
    </row>
    <row r="860" spans="1:8" x14ac:dyDescent="0.25">
      <c r="A860" s="81"/>
      <c r="B860" s="100"/>
      <c r="C860" s="100"/>
      <c r="D860" s="100"/>
      <c r="E860" s="100"/>
      <c r="F860" s="100"/>
      <c r="G860" s="100"/>
      <c r="H860" s="103"/>
    </row>
    <row r="861" spans="1:8" x14ac:dyDescent="0.25">
      <c r="A861" s="81"/>
      <c r="B861" s="100"/>
      <c r="C861" s="100"/>
      <c r="D861" s="100"/>
      <c r="E861" s="100"/>
      <c r="F861" s="100"/>
      <c r="G861" s="100"/>
      <c r="H861" s="103"/>
    </row>
    <row r="862" spans="1:8" x14ac:dyDescent="0.25">
      <c r="A862" s="81"/>
      <c r="B862" s="100"/>
      <c r="C862" s="100"/>
      <c r="D862" s="100"/>
      <c r="E862" s="100"/>
      <c r="F862" s="100"/>
      <c r="G862" s="100"/>
      <c r="H862" s="103"/>
    </row>
    <row r="863" spans="1:8" x14ac:dyDescent="0.25">
      <c r="A863" s="81"/>
      <c r="B863" s="100"/>
      <c r="C863" s="100"/>
      <c r="D863" s="100"/>
      <c r="E863" s="100"/>
      <c r="F863" s="100"/>
      <c r="G863" s="100"/>
      <c r="H863" s="103"/>
    </row>
    <row r="864" spans="1:8" x14ac:dyDescent="0.25">
      <c r="A864" s="81"/>
      <c r="B864" s="100"/>
      <c r="C864" s="100"/>
      <c r="D864" s="100"/>
      <c r="E864" s="100"/>
      <c r="F864" s="100"/>
      <c r="G864" s="100"/>
      <c r="H864" s="103"/>
    </row>
    <row r="865" spans="1:8" x14ac:dyDescent="0.25">
      <c r="A865" s="81"/>
      <c r="B865" s="100"/>
      <c r="C865" s="100"/>
      <c r="D865" s="100"/>
      <c r="E865" s="100"/>
      <c r="F865" s="100"/>
      <c r="G865" s="100"/>
      <c r="H865" s="103"/>
    </row>
    <row r="866" spans="1:8" x14ac:dyDescent="0.25">
      <c r="A866" s="81"/>
      <c r="B866" s="100"/>
      <c r="C866" s="100"/>
      <c r="D866" s="100"/>
      <c r="E866" s="100"/>
      <c r="F866" s="100"/>
      <c r="G866" s="100"/>
      <c r="H866" s="103"/>
    </row>
    <row r="867" spans="1:8" x14ac:dyDescent="0.25">
      <c r="A867" s="81"/>
      <c r="B867" s="100"/>
      <c r="C867" s="100"/>
      <c r="D867" s="100"/>
      <c r="E867" s="100"/>
      <c r="F867" s="100"/>
      <c r="G867" s="100"/>
      <c r="H867" s="103"/>
    </row>
    <row r="868" spans="1:8" x14ac:dyDescent="0.25">
      <c r="A868" s="81"/>
      <c r="B868" s="100"/>
      <c r="C868" s="100"/>
      <c r="D868" s="100"/>
      <c r="E868" s="100"/>
      <c r="F868" s="100"/>
      <c r="G868" s="100"/>
      <c r="H868" s="103"/>
    </row>
    <row r="869" spans="1:8" x14ac:dyDescent="0.25">
      <c r="A869" s="81"/>
      <c r="B869" s="100"/>
      <c r="C869" s="100"/>
      <c r="D869" s="100"/>
      <c r="E869" s="100"/>
      <c r="F869" s="100"/>
      <c r="G869" s="100"/>
      <c r="H869" s="103"/>
    </row>
    <row r="870" spans="1:8" x14ac:dyDescent="0.25">
      <c r="A870" s="81"/>
      <c r="B870" s="100"/>
      <c r="C870" s="100"/>
      <c r="D870" s="100"/>
      <c r="E870" s="100"/>
      <c r="F870" s="100"/>
      <c r="G870" s="100"/>
      <c r="H870" s="103"/>
    </row>
    <row r="871" spans="1:8" x14ac:dyDescent="0.25">
      <c r="A871" s="81"/>
      <c r="B871" s="100"/>
      <c r="C871" s="100"/>
      <c r="D871" s="100"/>
      <c r="E871" s="100"/>
      <c r="F871" s="100"/>
      <c r="G871" s="100"/>
      <c r="H871" s="103"/>
    </row>
    <row r="872" spans="1:8" x14ac:dyDescent="0.25">
      <c r="A872" s="81"/>
      <c r="B872" s="100"/>
      <c r="C872" s="100"/>
      <c r="D872" s="100"/>
      <c r="E872" s="100"/>
      <c r="F872" s="100"/>
      <c r="G872" s="100"/>
      <c r="H872" s="103"/>
    </row>
    <row r="873" spans="1:8" x14ac:dyDescent="0.25">
      <c r="A873" s="81"/>
      <c r="B873" s="100"/>
      <c r="C873" s="100"/>
      <c r="D873" s="100"/>
      <c r="E873" s="100"/>
      <c r="F873" s="100"/>
      <c r="G873" s="100"/>
      <c r="H873" s="103"/>
    </row>
    <row r="874" spans="1:8" x14ac:dyDescent="0.25">
      <c r="A874" s="81"/>
      <c r="B874" s="100"/>
      <c r="C874" s="100"/>
      <c r="D874" s="100"/>
      <c r="E874" s="100"/>
      <c r="F874" s="100"/>
      <c r="G874" s="100"/>
      <c r="H874" s="103"/>
    </row>
    <row r="875" spans="1:8" x14ac:dyDescent="0.25">
      <c r="A875" s="81"/>
      <c r="B875" s="100"/>
      <c r="C875" s="100"/>
      <c r="D875" s="100"/>
      <c r="E875" s="100"/>
      <c r="F875" s="100"/>
      <c r="G875" s="100"/>
      <c r="H875" s="103"/>
    </row>
    <row r="876" spans="1:8" x14ac:dyDescent="0.25">
      <c r="A876" s="81"/>
      <c r="B876" s="100"/>
      <c r="C876" s="100"/>
      <c r="D876" s="100"/>
      <c r="E876" s="100"/>
      <c r="F876" s="100"/>
      <c r="G876" s="100"/>
      <c r="H876" s="103"/>
    </row>
    <row r="877" spans="1:8" x14ac:dyDescent="0.25">
      <c r="A877" s="81"/>
      <c r="B877" s="100"/>
      <c r="C877" s="100"/>
      <c r="D877" s="100"/>
      <c r="E877" s="100"/>
      <c r="F877" s="100"/>
      <c r="G877" s="100"/>
      <c r="H877" s="103"/>
    </row>
    <row r="878" spans="1:8" x14ac:dyDescent="0.25">
      <c r="A878" s="81"/>
      <c r="B878" s="100"/>
      <c r="C878" s="100"/>
      <c r="D878" s="100"/>
      <c r="E878" s="100"/>
      <c r="F878" s="100"/>
      <c r="G878" s="100"/>
      <c r="H878" s="103"/>
    </row>
    <row r="879" spans="1:8" x14ac:dyDescent="0.25">
      <c r="A879" s="81"/>
      <c r="B879" s="100"/>
      <c r="C879" s="100"/>
      <c r="D879" s="100"/>
      <c r="E879" s="100"/>
      <c r="F879" s="100"/>
      <c r="G879" s="100"/>
      <c r="H879" s="103"/>
    </row>
    <row r="880" spans="1:8" x14ac:dyDescent="0.25">
      <c r="A880" s="81"/>
      <c r="B880" s="100"/>
      <c r="C880" s="100"/>
      <c r="D880" s="100"/>
      <c r="E880" s="100"/>
      <c r="F880" s="100"/>
      <c r="G880" s="100"/>
      <c r="H880" s="103"/>
    </row>
    <row r="881" spans="1:8" x14ac:dyDescent="0.25">
      <c r="A881" s="81"/>
      <c r="B881" s="100"/>
      <c r="C881" s="100"/>
      <c r="D881" s="100"/>
      <c r="E881" s="100"/>
      <c r="F881" s="100"/>
      <c r="G881" s="100"/>
      <c r="H881" s="103"/>
    </row>
    <row r="882" spans="1:8" x14ac:dyDescent="0.25">
      <c r="A882" s="81"/>
      <c r="B882" s="100"/>
      <c r="C882" s="100"/>
      <c r="D882" s="100"/>
      <c r="E882" s="100"/>
      <c r="F882" s="100"/>
      <c r="G882" s="100"/>
      <c r="H882" s="103"/>
    </row>
    <row r="883" spans="1:8" x14ac:dyDescent="0.25">
      <c r="A883" s="81"/>
      <c r="B883" s="100"/>
      <c r="C883" s="100"/>
      <c r="D883" s="100"/>
      <c r="E883" s="100"/>
      <c r="F883" s="100"/>
      <c r="G883" s="100"/>
      <c r="H883" s="103"/>
    </row>
    <row r="884" spans="1:8" x14ac:dyDescent="0.25">
      <c r="A884" s="81"/>
      <c r="B884" s="100"/>
      <c r="C884" s="100"/>
      <c r="D884" s="100"/>
      <c r="E884" s="100"/>
      <c r="F884" s="100"/>
      <c r="G884" s="100"/>
      <c r="H884" s="103"/>
    </row>
    <row r="885" spans="1:8" x14ac:dyDescent="0.25">
      <c r="A885" s="81"/>
      <c r="B885" s="100"/>
      <c r="C885" s="100"/>
      <c r="D885" s="100"/>
      <c r="E885" s="100"/>
      <c r="F885" s="100"/>
      <c r="G885" s="100"/>
      <c r="H885" s="103"/>
    </row>
    <row r="886" spans="1:8" x14ac:dyDescent="0.25">
      <c r="A886" s="81"/>
      <c r="B886" s="100"/>
      <c r="C886" s="100"/>
      <c r="D886" s="100"/>
      <c r="E886" s="100"/>
      <c r="F886" s="100"/>
      <c r="G886" s="100"/>
      <c r="H886" s="103"/>
    </row>
    <row r="887" spans="1:8" x14ac:dyDescent="0.25">
      <c r="A887" s="81"/>
      <c r="B887" s="100"/>
      <c r="C887" s="100"/>
      <c r="D887" s="100"/>
      <c r="E887" s="100"/>
      <c r="F887" s="100"/>
      <c r="G887" s="100"/>
      <c r="H887" s="103"/>
    </row>
    <row r="888" spans="1:8" x14ac:dyDescent="0.25">
      <c r="A888" s="81"/>
      <c r="B888" s="100"/>
      <c r="C888" s="100"/>
      <c r="D888" s="100"/>
      <c r="E888" s="100"/>
      <c r="F888" s="100"/>
      <c r="G888" s="100"/>
      <c r="H888" s="103"/>
    </row>
    <row r="889" spans="1:8" x14ac:dyDescent="0.25">
      <c r="A889" s="81"/>
      <c r="B889" s="100"/>
      <c r="C889" s="100"/>
      <c r="D889" s="100"/>
      <c r="E889" s="100"/>
      <c r="F889" s="100"/>
      <c r="G889" s="100"/>
      <c r="H889" s="103"/>
    </row>
    <row r="890" spans="1:8" x14ac:dyDescent="0.25">
      <c r="A890" s="81"/>
      <c r="B890" s="100"/>
      <c r="C890" s="100"/>
      <c r="D890" s="100"/>
      <c r="E890" s="100"/>
      <c r="F890" s="100"/>
      <c r="G890" s="100"/>
      <c r="H890" s="103"/>
    </row>
    <row r="891" spans="1:8" x14ac:dyDescent="0.25">
      <c r="A891" s="81"/>
      <c r="B891" s="100"/>
      <c r="C891" s="100"/>
      <c r="D891" s="100"/>
      <c r="E891" s="100"/>
      <c r="F891" s="100"/>
      <c r="G891" s="100"/>
      <c r="H891" s="103"/>
    </row>
    <row r="892" spans="1:8" x14ac:dyDescent="0.25">
      <c r="A892" s="81"/>
      <c r="B892" s="100"/>
      <c r="C892" s="100"/>
      <c r="D892" s="100"/>
      <c r="E892" s="100"/>
      <c r="F892" s="100"/>
      <c r="G892" s="100"/>
      <c r="H892" s="103"/>
    </row>
    <row r="893" spans="1:8" x14ac:dyDescent="0.25">
      <c r="A893" s="81"/>
      <c r="B893" s="100"/>
      <c r="C893" s="100"/>
      <c r="D893" s="100"/>
      <c r="E893" s="100"/>
      <c r="F893" s="100"/>
      <c r="G893" s="100"/>
      <c r="H893" s="103"/>
    </row>
    <row r="894" spans="1:8" x14ac:dyDescent="0.25">
      <c r="A894" s="81"/>
      <c r="B894" s="100"/>
      <c r="C894" s="100"/>
      <c r="D894" s="100"/>
      <c r="E894" s="100"/>
      <c r="F894" s="100"/>
      <c r="G894" s="100"/>
      <c r="H894" s="103"/>
    </row>
    <row r="895" spans="1:8" x14ac:dyDescent="0.25">
      <c r="A895" s="81"/>
      <c r="B895" s="100"/>
      <c r="C895" s="100"/>
      <c r="D895" s="100"/>
      <c r="E895" s="100"/>
      <c r="F895" s="100"/>
      <c r="G895" s="100"/>
      <c r="H895" s="103"/>
    </row>
    <row r="896" spans="1:8" x14ac:dyDescent="0.25">
      <c r="A896" s="81"/>
      <c r="B896" s="100"/>
      <c r="C896" s="100"/>
      <c r="D896" s="100"/>
      <c r="E896" s="100"/>
      <c r="F896" s="100"/>
      <c r="G896" s="100"/>
      <c r="H896" s="103"/>
    </row>
    <row r="897" spans="1:8" x14ac:dyDescent="0.25">
      <c r="A897" s="81"/>
      <c r="B897" s="100"/>
      <c r="C897" s="100"/>
      <c r="D897" s="100"/>
      <c r="E897" s="100"/>
      <c r="F897" s="100"/>
      <c r="G897" s="100"/>
      <c r="H897" s="103"/>
    </row>
    <row r="898" spans="1:8" x14ac:dyDescent="0.25">
      <c r="A898" s="81"/>
      <c r="B898" s="100"/>
      <c r="C898" s="100"/>
      <c r="D898" s="100"/>
      <c r="E898" s="100"/>
      <c r="F898" s="100"/>
      <c r="G898" s="100"/>
      <c r="H898" s="103"/>
    </row>
    <row r="899" spans="1:8" x14ac:dyDescent="0.25">
      <c r="A899" s="81"/>
      <c r="B899" s="100"/>
      <c r="C899" s="100"/>
      <c r="D899" s="100"/>
      <c r="E899" s="100"/>
      <c r="F899" s="100"/>
      <c r="G899" s="100"/>
      <c r="H899" s="103"/>
    </row>
    <row r="900" spans="1:8" x14ac:dyDescent="0.25">
      <c r="A900" s="81"/>
      <c r="B900" s="100"/>
      <c r="C900" s="100"/>
      <c r="D900" s="100"/>
      <c r="E900" s="100"/>
      <c r="F900" s="100"/>
      <c r="G900" s="100"/>
      <c r="H900" s="103"/>
    </row>
    <row r="901" spans="1:8" x14ac:dyDescent="0.25">
      <c r="A901" s="81"/>
      <c r="B901" s="100"/>
      <c r="C901" s="100"/>
      <c r="D901" s="100"/>
      <c r="E901" s="100"/>
      <c r="F901" s="100"/>
      <c r="G901" s="100"/>
      <c r="H901" s="103"/>
    </row>
    <row r="902" spans="1:8" x14ac:dyDescent="0.25">
      <c r="A902" s="81"/>
      <c r="B902" s="100"/>
      <c r="C902" s="100"/>
      <c r="D902" s="100"/>
      <c r="E902" s="100"/>
      <c r="F902" s="100"/>
      <c r="G902" s="100"/>
      <c r="H902" s="103"/>
    </row>
    <row r="903" spans="1:8" x14ac:dyDescent="0.25">
      <c r="A903" s="81"/>
      <c r="B903" s="100"/>
      <c r="C903" s="100"/>
      <c r="D903" s="100"/>
      <c r="E903" s="100"/>
      <c r="F903" s="100"/>
      <c r="G903" s="100"/>
      <c r="H903" s="103"/>
    </row>
    <row r="904" spans="1:8" x14ac:dyDescent="0.25">
      <c r="A904" s="81"/>
      <c r="B904" s="100"/>
      <c r="C904" s="100"/>
      <c r="D904" s="100"/>
      <c r="E904" s="100"/>
      <c r="F904" s="100"/>
      <c r="G904" s="100"/>
      <c r="H904" s="103"/>
    </row>
    <row r="905" spans="1:8" x14ac:dyDescent="0.25">
      <c r="A905" s="81"/>
      <c r="B905" s="100"/>
      <c r="C905" s="100"/>
      <c r="D905" s="100"/>
      <c r="E905" s="100"/>
      <c r="F905" s="100"/>
      <c r="G905" s="100"/>
      <c r="H905" s="103"/>
    </row>
    <row r="906" spans="1:8" x14ac:dyDescent="0.25">
      <c r="A906" s="81"/>
      <c r="B906" s="100"/>
      <c r="C906" s="100"/>
      <c r="D906" s="100"/>
      <c r="E906" s="100"/>
      <c r="F906" s="100"/>
      <c r="G906" s="100"/>
      <c r="H906" s="103"/>
    </row>
    <row r="907" spans="1:8" x14ac:dyDescent="0.25">
      <c r="A907" s="81"/>
      <c r="B907" s="100"/>
      <c r="C907" s="100"/>
      <c r="D907" s="100"/>
      <c r="E907" s="100"/>
      <c r="F907" s="100"/>
      <c r="G907" s="100"/>
      <c r="H907" s="103"/>
    </row>
    <row r="908" spans="1:8" x14ac:dyDescent="0.25">
      <c r="A908" s="81"/>
      <c r="B908" s="100"/>
      <c r="C908" s="100"/>
      <c r="D908" s="100"/>
      <c r="E908" s="100"/>
      <c r="F908" s="100"/>
      <c r="G908" s="100"/>
      <c r="H908" s="103"/>
    </row>
    <row r="909" spans="1:8" x14ac:dyDescent="0.25">
      <c r="A909" s="81"/>
      <c r="B909" s="100"/>
      <c r="C909" s="100"/>
      <c r="D909" s="100"/>
      <c r="E909" s="100"/>
      <c r="F909" s="100"/>
      <c r="G909" s="100"/>
      <c r="H909" s="103"/>
    </row>
    <row r="910" spans="1:8" x14ac:dyDescent="0.25">
      <c r="A910" s="81"/>
      <c r="B910" s="100"/>
      <c r="C910" s="100"/>
      <c r="D910" s="100"/>
      <c r="E910" s="100"/>
      <c r="F910" s="100"/>
      <c r="G910" s="100"/>
      <c r="H910" s="103"/>
    </row>
    <row r="911" spans="1:8" x14ac:dyDescent="0.25">
      <c r="A911" s="81"/>
      <c r="B911" s="100"/>
      <c r="C911" s="100"/>
      <c r="D911" s="100"/>
      <c r="E911" s="100"/>
      <c r="F911" s="100"/>
      <c r="G911" s="100"/>
      <c r="H911" s="103"/>
    </row>
    <row r="912" spans="1:8" x14ac:dyDescent="0.25">
      <c r="A912" s="81"/>
      <c r="B912" s="100"/>
      <c r="C912" s="100"/>
      <c r="D912" s="100"/>
      <c r="E912" s="100"/>
      <c r="F912" s="100"/>
      <c r="G912" s="100"/>
      <c r="H912" s="103"/>
    </row>
    <row r="913" spans="1:8" x14ac:dyDescent="0.25">
      <c r="A913" s="81"/>
      <c r="B913" s="100"/>
      <c r="C913" s="100"/>
      <c r="D913" s="100"/>
      <c r="E913" s="100"/>
      <c r="F913" s="100"/>
      <c r="G913" s="100"/>
      <c r="H913" s="103"/>
    </row>
    <row r="914" spans="1:8" x14ac:dyDescent="0.25">
      <c r="A914" s="81"/>
      <c r="B914" s="100"/>
      <c r="C914" s="100"/>
      <c r="D914" s="100"/>
      <c r="E914" s="100"/>
      <c r="F914" s="100"/>
      <c r="G914" s="100"/>
      <c r="H914" s="103"/>
    </row>
    <row r="915" spans="1:8" x14ac:dyDescent="0.25">
      <c r="A915" s="81"/>
      <c r="B915" s="100"/>
      <c r="C915" s="100"/>
      <c r="D915" s="100"/>
      <c r="E915" s="100"/>
      <c r="F915" s="100"/>
      <c r="G915" s="100"/>
      <c r="H915" s="103"/>
    </row>
    <row r="916" spans="1:8" x14ac:dyDescent="0.25">
      <c r="A916" s="81"/>
      <c r="B916" s="100"/>
      <c r="C916" s="100"/>
      <c r="D916" s="100"/>
      <c r="E916" s="100"/>
      <c r="F916" s="100"/>
      <c r="G916" s="100"/>
      <c r="H916" s="103"/>
    </row>
    <row r="917" spans="1:8" x14ac:dyDescent="0.25">
      <c r="A917" s="81"/>
      <c r="B917" s="100"/>
      <c r="C917" s="100"/>
      <c r="D917" s="100"/>
      <c r="E917" s="100"/>
      <c r="F917" s="100"/>
      <c r="G917" s="100"/>
      <c r="H917" s="103"/>
    </row>
    <row r="918" spans="1:8" x14ac:dyDescent="0.25">
      <c r="A918" s="81"/>
      <c r="B918" s="100"/>
      <c r="C918" s="100"/>
      <c r="D918" s="100"/>
      <c r="E918" s="100"/>
      <c r="F918" s="100"/>
      <c r="G918" s="100"/>
      <c r="H918" s="103"/>
    </row>
    <row r="919" spans="1:8" x14ac:dyDescent="0.25">
      <c r="A919" s="81"/>
      <c r="B919" s="100"/>
      <c r="C919" s="100"/>
      <c r="D919" s="100"/>
      <c r="E919" s="100"/>
      <c r="F919" s="100"/>
      <c r="G919" s="100"/>
      <c r="H919" s="103"/>
    </row>
    <row r="920" spans="1:8" x14ac:dyDescent="0.25">
      <c r="A920" s="81"/>
      <c r="B920" s="100"/>
      <c r="C920" s="100"/>
      <c r="D920" s="100"/>
      <c r="E920" s="100"/>
      <c r="F920" s="100"/>
      <c r="G920" s="100"/>
      <c r="H920" s="103"/>
    </row>
    <row r="921" spans="1:8" x14ac:dyDescent="0.25">
      <c r="A921" s="81"/>
      <c r="B921" s="100"/>
      <c r="C921" s="100"/>
      <c r="D921" s="100"/>
      <c r="E921" s="100"/>
      <c r="F921" s="100"/>
      <c r="G921" s="100"/>
      <c r="H921" s="103"/>
    </row>
    <row r="922" spans="1:8" x14ac:dyDescent="0.25">
      <c r="A922" s="81"/>
      <c r="B922" s="100"/>
      <c r="C922" s="100"/>
      <c r="D922" s="100"/>
      <c r="E922" s="100"/>
      <c r="F922" s="100"/>
      <c r="G922" s="100"/>
      <c r="H922" s="103"/>
    </row>
    <row r="923" spans="1:8" x14ac:dyDescent="0.25">
      <c r="A923" s="81"/>
      <c r="B923" s="100"/>
      <c r="C923" s="100"/>
      <c r="D923" s="100"/>
      <c r="E923" s="100"/>
      <c r="F923" s="100"/>
      <c r="G923" s="100"/>
      <c r="H923" s="103"/>
    </row>
    <row r="924" spans="1:8" x14ac:dyDescent="0.25">
      <c r="A924" s="81"/>
      <c r="B924" s="100"/>
      <c r="C924" s="100"/>
      <c r="D924" s="100"/>
      <c r="E924" s="100"/>
      <c r="F924" s="100"/>
      <c r="G924" s="100"/>
      <c r="H924" s="103"/>
    </row>
    <row r="925" spans="1:8" x14ac:dyDescent="0.25">
      <c r="A925" s="81"/>
      <c r="B925" s="100"/>
      <c r="C925" s="100"/>
      <c r="D925" s="100"/>
      <c r="E925" s="100"/>
      <c r="F925" s="100"/>
      <c r="G925" s="100"/>
      <c r="H925" s="103"/>
    </row>
    <row r="926" spans="1:8" x14ac:dyDescent="0.25">
      <c r="A926" s="81"/>
      <c r="B926" s="100"/>
      <c r="C926" s="100"/>
      <c r="D926" s="100"/>
      <c r="E926" s="100"/>
      <c r="F926" s="100"/>
      <c r="G926" s="100"/>
      <c r="H926" s="103"/>
    </row>
    <row r="927" spans="1:8" x14ac:dyDescent="0.25">
      <c r="A927" s="81"/>
      <c r="B927" s="100"/>
      <c r="C927" s="100"/>
      <c r="D927" s="100"/>
      <c r="E927" s="100"/>
      <c r="F927" s="100"/>
      <c r="G927" s="100"/>
      <c r="H927" s="103"/>
    </row>
    <row r="928" spans="1:8" x14ac:dyDescent="0.25">
      <c r="A928" s="81"/>
      <c r="B928" s="100"/>
      <c r="C928" s="100"/>
      <c r="D928" s="100"/>
      <c r="E928" s="100"/>
      <c r="F928" s="100"/>
      <c r="G928" s="100"/>
      <c r="H928" s="103"/>
    </row>
    <row r="929" spans="1:8" x14ac:dyDescent="0.25">
      <c r="A929" s="81"/>
      <c r="B929" s="100"/>
      <c r="C929" s="100"/>
      <c r="D929" s="100"/>
      <c r="E929" s="100"/>
      <c r="F929" s="100"/>
      <c r="G929" s="100"/>
      <c r="H929" s="103"/>
    </row>
    <row r="930" spans="1:8" x14ac:dyDescent="0.25">
      <c r="A930" s="81"/>
      <c r="B930" s="100"/>
      <c r="C930" s="100"/>
      <c r="D930" s="100"/>
      <c r="E930" s="100"/>
      <c r="F930" s="100"/>
      <c r="G930" s="100"/>
      <c r="H930" s="103"/>
    </row>
    <row r="931" spans="1:8" x14ac:dyDescent="0.25">
      <c r="A931" s="81"/>
      <c r="B931" s="100"/>
      <c r="C931" s="100"/>
      <c r="D931" s="100"/>
      <c r="E931" s="100"/>
      <c r="F931" s="100"/>
      <c r="G931" s="100"/>
      <c r="H931" s="103"/>
    </row>
    <row r="932" spans="1:8" x14ac:dyDescent="0.25">
      <c r="A932" s="81"/>
      <c r="B932" s="100"/>
      <c r="C932" s="100"/>
      <c r="D932" s="100"/>
      <c r="E932" s="100"/>
      <c r="F932" s="100"/>
      <c r="G932" s="100"/>
      <c r="H932" s="103"/>
    </row>
    <row r="933" spans="1:8" x14ac:dyDescent="0.25">
      <c r="A933" s="81"/>
      <c r="B933" s="100"/>
      <c r="C933" s="100"/>
      <c r="D933" s="100"/>
      <c r="E933" s="100"/>
      <c r="F933" s="100"/>
      <c r="G933" s="100"/>
      <c r="H933" s="103"/>
    </row>
    <row r="934" spans="1:8" x14ac:dyDescent="0.25">
      <c r="A934" s="81"/>
      <c r="B934" s="100"/>
      <c r="C934" s="100"/>
      <c r="D934" s="100"/>
      <c r="E934" s="100"/>
      <c r="F934" s="100"/>
      <c r="G934" s="100"/>
      <c r="H934" s="103"/>
    </row>
    <row r="935" spans="1:8" x14ac:dyDescent="0.25">
      <c r="A935" s="81"/>
      <c r="B935" s="100"/>
      <c r="C935" s="100"/>
      <c r="D935" s="100"/>
      <c r="E935" s="100"/>
      <c r="F935" s="100"/>
      <c r="G935" s="100"/>
      <c r="H935" s="103"/>
    </row>
    <row r="936" spans="1:8" x14ac:dyDescent="0.25">
      <c r="A936" s="81"/>
      <c r="B936" s="100"/>
      <c r="C936" s="100"/>
      <c r="D936" s="100"/>
      <c r="E936" s="100"/>
      <c r="F936" s="100"/>
      <c r="G936" s="100"/>
      <c r="H936" s="103"/>
    </row>
    <row r="937" spans="1:8" x14ac:dyDescent="0.25">
      <c r="A937" s="81"/>
      <c r="B937" s="100"/>
      <c r="C937" s="100"/>
      <c r="D937" s="100"/>
      <c r="E937" s="100"/>
      <c r="F937" s="100"/>
      <c r="G937" s="100"/>
      <c r="H937" s="103"/>
    </row>
    <row r="938" spans="1:8" x14ac:dyDescent="0.25">
      <c r="A938" s="81"/>
      <c r="B938" s="100"/>
      <c r="C938" s="100"/>
      <c r="D938" s="100"/>
      <c r="E938" s="100"/>
      <c r="F938" s="100"/>
      <c r="G938" s="100"/>
      <c r="H938" s="103"/>
    </row>
    <row r="939" spans="1:8" x14ac:dyDescent="0.25">
      <c r="A939" s="81"/>
      <c r="B939" s="100"/>
      <c r="C939" s="100"/>
      <c r="D939" s="100"/>
      <c r="E939" s="100"/>
      <c r="F939" s="100"/>
      <c r="G939" s="100"/>
      <c r="H939" s="103"/>
    </row>
    <row r="940" spans="1:8" x14ac:dyDescent="0.25">
      <c r="A940" s="81"/>
      <c r="B940" s="100"/>
      <c r="C940" s="100"/>
      <c r="D940" s="100"/>
      <c r="E940" s="100"/>
      <c r="F940" s="100"/>
      <c r="G940" s="100"/>
      <c r="H940" s="103"/>
    </row>
    <row r="941" spans="1:8" x14ac:dyDescent="0.25">
      <c r="A941" s="81"/>
      <c r="B941" s="100"/>
      <c r="C941" s="100"/>
      <c r="D941" s="100"/>
      <c r="E941" s="100"/>
      <c r="F941" s="100"/>
      <c r="G941" s="100"/>
      <c r="H941" s="103"/>
    </row>
    <row r="942" spans="1:8" x14ac:dyDescent="0.25">
      <c r="A942" s="81"/>
      <c r="B942" s="100"/>
      <c r="C942" s="100"/>
      <c r="D942" s="100"/>
      <c r="E942" s="100"/>
      <c r="F942" s="100"/>
      <c r="G942" s="100"/>
      <c r="H942" s="103"/>
    </row>
    <row r="943" spans="1:8" x14ac:dyDescent="0.25">
      <c r="A943" s="81"/>
      <c r="B943" s="100"/>
      <c r="C943" s="100"/>
      <c r="D943" s="100"/>
      <c r="E943" s="100"/>
      <c r="F943" s="100"/>
      <c r="G943" s="100"/>
      <c r="H943" s="103"/>
    </row>
    <row r="944" spans="1:8" x14ac:dyDescent="0.25">
      <c r="A944" s="81"/>
      <c r="B944" s="100"/>
      <c r="C944" s="100"/>
      <c r="D944" s="100"/>
      <c r="E944" s="100"/>
      <c r="F944" s="100"/>
      <c r="G944" s="100"/>
      <c r="H944" s="103"/>
    </row>
    <row r="945" spans="1:8" x14ac:dyDescent="0.25">
      <c r="A945" s="81"/>
      <c r="B945" s="100"/>
      <c r="C945" s="100"/>
      <c r="D945" s="100"/>
      <c r="E945" s="100"/>
      <c r="F945" s="100"/>
      <c r="G945" s="100"/>
      <c r="H945" s="103"/>
    </row>
    <row r="946" spans="1:8" x14ac:dyDescent="0.25">
      <c r="A946" s="81"/>
      <c r="B946" s="100"/>
      <c r="C946" s="100"/>
      <c r="D946" s="100"/>
      <c r="E946" s="100"/>
      <c r="F946" s="100"/>
      <c r="G946" s="100"/>
      <c r="H946" s="103"/>
    </row>
    <row r="947" spans="1:8" x14ac:dyDescent="0.25">
      <c r="A947" s="81"/>
      <c r="B947" s="100"/>
      <c r="C947" s="100"/>
      <c r="D947" s="100"/>
      <c r="E947" s="100"/>
      <c r="F947" s="100"/>
      <c r="G947" s="100"/>
      <c r="H947" s="103"/>
    </row>
    <row r="948" spans="1:8" x14ac:dyDescent="0.25">
      <c r="A948" s="81"/>
      <c r="B948" s="100"/>
      <c r="C948" s="100"/>
      <c r="D948" s="100"/>
      <c r="E948" s="100"/>
      <c r="F948" s="100"/>
      <c r="G948" s="100"/>
      <c r="H948" s="103"/>
    </row>
    <row r="949" spans="1:8" x14ac:dyDescent="0.25">
      <c r="A949" s="81"/>
      <c r="B949" s="100"/>
      <c r="C949" s="100"/>
      <c r="D949" s="100"/>
      <c r="E949" s="100"/>
      <c r="F949" s="100"/>
      <c r="G949" s="100"/>
      <c r="H949" s="103"/>
    </row>
    <row r="950" spans="1:8" x14ac:dyDescent="0.25">
      <c r="A950" s="81"/>
      <c r="B950" s="100"/>
      <c r="C950" s="100"/>
      <c r="D950" s="100"/>
      <c r="E950" s="100"/>
      <c r="F950" s="100"/>
      <c r="G950" s="100"/>
      <c r="H950" s="103"/>
    </row>
    <row r="951" spans="1:8" x14ac:dyDescent="0.25">
      <c r="A951" s="81"/>
      <c r="B951" s="100"/>
      <c r="C951" s="100"/>
      <c r="D951" s="100"/>
      <c r="E951" s="100"/>
      <c r="F951" s="100"/>
      <c r="G951" s="100"/>
      <c r="H951" s="103"/>
    </row>
    <row r="952" spans="1:8" x14ac:dyDescent="0.25">
      <c r="A952" s="81"/>
      <c r="B952" s="100"/>
      <c r="C952" s="100"/>
      <c r="D952" s="100"/>
      <c r="E952" s="100"/>
      <c r="F952" s="100"/>
      <c r="G952" s="100"/>
      <c r="H952" s="103"/>
    </row>
    <row r="953" spans="1:8" x14ac:dyDescent="0.25">
      <c r="A953" s="81"/>
      <c r="B953" s="100"/>
      <c r="C953" s="100"/>
      <c r="D953" s="100"/>
      <c r="E953" s="100"/>
      <c r="F953" s="100"/>
      <c r="G953" s="100"/>
      <c r="H953" s="103"/>
    </row>
    <row r="954" spans="1:8" x14ac:dyDescent="0.25">
      <c r="A954" s="81"/>
      <c r="B954" s="100"/>
      <c r="C954" s="100"/>
      <c r="D954" s="100"/>
      <c r="E954" s="100"/>
      <c r="F954" s="100"/>
      <c r="G954" s="100"/>
      <c r="H954" s="103"/>
    </row>
    <row r="955" spans="1:8" x14ac:dyDescent="0.25">
      <c r="A955" s="81"/>
      <c r="B955" s="100"/>
      <c r="C955" s="100"/>
      <c r="D955" s="100"/>
      <c r="E955" s="100"/>
      <c r="F955" s="100"/>
      <c r="G955" s="100"/>
      <c r="H955" s="103"/>
    </row>
    <row r="956" spans="1:8" x14ac:dyDescent="0.25">
      <c r="A956" s="81"/>
      <c r="B956" s="100"/>
      <c r="C956" s="100"/>
      <c r="D956" s="100"/>
      <c r="E956" s="100"/>
      <c r="F956" s="100"/>
      <c r="G956" s="100"/>
      <c r="H956" s="103"/>
    </row>
    <row r="957" spans="1:8" x14ac:dyDescent="0.25">
      <c r="A957" s="81"/>
      <c r="B957" s="100"/>
      <c r="C957" s="100"/>
      <c r="D957" s="100"/>
      <c r="E957" s="100"/>
      <c r="F957" s="100"/>
      <c r="G957" s="100"/>
      <c r="H957" s="103"/>
    </row>
    <row r="958" spans="1:8" x14ac:dyDescent="0.25">
      <c r="A958" s="81"/>
      <c r="B958" s="100"/>
      <c r="C958" s="100"/>
      <c r="D958" s="100"/>
      <c r="E958" s="100"/>
      <c r="F958" s="100"/>
      <c r="G958" s="100"/>
      <c r="H958" s="103"/>
    </row>
    <row r="959" spans="1:8" x14ac:dyDescent="0.25">
      <c r="A959" s="81"/>
      <c r="B959" s="100"/>
      <c r="C959" s="100"/>
      <c r="D959" s="100"/>
      <c r="E959" s="100"/>
      <c r="F959" s="100"/>
      <c r="G959" s="100"/>
      <c r="H959" s="103"/>
    </row>
    <row r="960" spans="1:8" x14ac:dyDescent="0.25">
      <c r="A960" s="81"/>
      <c r="B960" s="100"/>
      <c r="C960" s="100"/>
      <c r="D960" s="100"/>
      <c r="E960" s="100"/>
      <c r="F960" s="100"/>
      <c r="G960" s="100"/>
      <c r="H960" s="103"/>
    </row>
    <row r="961" spans="1:8" x14ac:dyDescent="0.25">
      <c r="A961" s="81"/>
      <c r="B961" s="100"/>
      <c r="C961" s="100"/>
      <c r="D961" s="100"/>
      <c r="E961" s="100"/>
      <c r="F961" s="100"/>
      <c r="G961" s="100"/>
      <c r="H961" s="103"/>
    </row>
    <row r="962" spans="1:8" x14ac:dyDescent="0.25">
      <c r="A962" s="81"/>
      <c r="B962" s="100"/>
      <c r="C962" s="100"/>
      <c r="D962" s="100"/>
      <c r="E962" s="100"/>
      <c r="F962" s="100"/>
      <c r="G962" s="100"/>
      <c r="H962" s="103"/>
    </row>
    <row r="963" spans="1:8" x14ac:dyDescent="0.25">
      <c r="A963" s="81"/>
      <c r="B963" s="100"/>
      <c r="C963" s="100"/>
      <c r="D963" s="100"/>
      <c r="E963" s="100"/>
      <c r="F963" s="100"/>
      <c r="G963" s="100"/>
      <c r="H963" s="103"/>
    </row>
    <row r="964" spans="1:8" x14ac:dyDescent="0.25">
      <c r="A964" s="81"/>
      <c r="B964" s="100"/>
      <c r="C964" s="100"/>
      <c r="D964" s="100"/>
      <c r="E964" s="100"/>
      <c r="F964" s="100"/>
      <c r="G964" s="100"/>
      <c r="H964" s="103"/>
    </row>
    <row r="965" spans="1:8" x14ac:dyDescent="0.25">
      <c r="A965" s="81"/>
      <c r="B965" s="100"/>
      <c r="C965" s="100"/>
      <c r="D965" s="100"/>
      <c r="E965" s="100"/>
      <c r="F965" s="100"/>
      <c r="G965" s="100"/>
      <c r="H965" s="103"/>
    </row>
    <row r="966" spans="1:8" x14ac:dyDescent="0.25">
      <c r="A966" s="81"/>
      <c r="B966" s="100"/>
      <c r="C966" s="100"/>
      <c r="D966" s="100"/>
      <c r="E966" s="100"/>
      <c r="F966" s="100"/>
      <c r="G966" s="100"/>
      <c r="H966" s="103"/>
    </row>
    <row r="967" spans="1:8" x14ac:dyDescent="0.25">
      <c r="A967" s="81"/>
      <c r="B967" s="100"/>
      <c r="C967" s="100"/>
      <c r="D967" s="100"/>
      <c r="E967" s="100"/>
      <c r="F967" s="100"/>
      <c r="G967" s="100"/>
      <c r="H967" s="103"/>
    </row>
    <row r="968" spans="1:8" x14ac:dyDescent="0.25">
      <c r="A968" s="81"/>
      <c r="B968" s="100"/>
      <c r="C968" s="100"/>
      <c r="D968" s="100"/>
      <c r="E968" s="100"/>
      <c r="F968" s="100"/>
      <c r="G968" s="100"/>
      <c r="H968" s="103"/>
    </row>
    <row r="969" spans="1:8" x14ac:dyDescent="0.25">
      <c r="A969" s="81"/>
      <c r="B969" s="100"/>
      <c r="C969" s="100"/>
      <c r="D969" s="100"/>
      <c r="E969" s="100"/>
      <c r="F969" s="100"/>
      <c r="G969" s="100"/>
      <c r="H969" s="103"/>
    </row>
    <row r="970" spans="1:8" x14ac:dyDescent="0.25">
      <c r="A970" s="81"/>
      <c r="B970" s="100"/>
      <c r="C970" s="100"/>
      <c r="D970" s="100"/>
      <c r="E970" s="100"/>
      <c r="F970" s="100"/>
      <c r="G970" s="100"/>
      <c r="H970" s="103"/>
    </row>
    <row r="971" spans="1:8" x14ac:dyDescent="0.25">
      <c r="A971" s="81"/>
      <c r="B971" s="100"/>
      <c r="C971" s="100"/>
      <c r="D971" s="100"/>
      <c r="E971" s="100"/>
      <c r="F971" s="100"/>
      <c r="G971" s="100"/>
      <c r="H971" s="103"/>
    </row>
    <row r="972" spans="1:8" x14ac:dyDescent="0.25">
      <c r="A972" s="81"/>
      <c r="B972" s="100"/>
      <c r="C972" s="100"/>
      <c r="D972" s="100"/>
      <c r="E972" s="100"/>
      <c r="F972" s="100"/>
      <c r="G972" s="100"/>
      <c r="H972" s="103"/>
    </row>
    <row r="973" spans="1:8" x14ac:dyDescent="0.25">
      <c r="A973" s="81"/>
      <c r="B973" s="100"/>
      <c r="C973" s="100"/>
      <c r="D973" s="100"/>
      <c r="E973" s="100"/>
      <c r="F973" s="100"/>
      <c r="G973" s="100"/>
      <c r="H973" s="103"/>
    </row>
    <row r="974" spans="1:8" x14ac:dyDescent="0.25">
      <c r="A974" s="81"/>
      <c r="B974" s="100"/>
      <c r="C974" s="100"/>
      <c r="D974" s="100"/>
      <c r="E974" s="100"/>
      <c r="F974" s="100"/>
      <c r="G974" s="100"/>
      <c r="H974" s="103"/>
    </row>
    <row r="975" spans="1:8" x14ac:dyDescent="0.25">
      <c r="A975" s="81"/>
      <c r="B975" s="100"/>
      <c r="C975" s="100"/>
      <c r="D975" s="100"/>
      <c r="E975" s="100"/>
      <c r="F975" s="100"/>
      <c r="G975" s="100"/>
      <c r="H975" s="103"/>
    </row>
    <row r="976" spans="1:8" x14ac:dyDescent="0.25">
      <c r="A976" s="81"/>
      <c r="B976" s="100"/>
      <c r="C976" s="100"/>
      <c r="D976" s="100"/>
      <c r="E976" s="100"/>
      <c r="F976" s="100"/>
      <c r="G976" s="100"/>
      <c r="H976" s="103"/>
    </row>
    <row r="977" spans="1:8" x14ac:dyDescent="0.25">
      <c r="A977" s="81"/>
      <c r="B977" s="100"/>
      <c r="C977" s="100"/>
      <c r="D977" s="100"/>
      <c r="E977" s="100"/>
      <c r="F977" s="100"/>
      <c r="G977" s="100"/>
      <c r="H977" s="103"/>
    </row>
    <row r="978" spans="1:8" x14ac:dyDescent="0.25">
      <c r="A978" s="81"/>
      <c r="B978" s="100"/>
      <c r="C978" s="100"/>
      <c r="D978" s="100"/>
      <c r="E978" s="100"/>
      <c r="F978" s="100"/>
      <c r="G978" s="100"/>
      <c r="H978" s="103"/>
    </row>
    <row r="979" spans="1:8" x14ac:dyDescent="0.25">
      <c r="A979" s="81"/>
      <c r="B979" s="100"/>
      <c r="C979" s="100"/>
      <c r="D979" s="100"/>
      <c r="E979" s="100"/>
      <c r="F979" s="100"/>
      <c r="G979" s="100"/>
      <c r="H979" s="103"/>
    </row>
    <row r="980" spans="1:8" x14ac:dyDescent="0.25">
      <c r="A980" s="81"/>
      <c r="B980" s="100"/>
      <c r="C980" s="100"/>
      <c r="D980" s="100"/>
      <c r="E980" s="100"/>
      <c r="F980" s="100"/>
      <c r="G980" s="100"/>
      <c r="H980" s="103"/>
    </row>
    <row r="981" spans="1:8" x14ac:dyDescent="0.25">
      <c r="A981" s="81"/>
      <c r="B981" s="100"/>
      <c r="C981" s="100"/>
      <c r="D981" s="100"/>
      <c r="E981" s="100"/>
      <c r="F981" s="100"/>
      <c r="G981" s="100"/>
      <c r="H981" s="103"/>
    </row>
    <row r="982" spans="1:8" x14ac:dyDescent="0.25">
      <c r="A982" s="81"/>
      <c r="B982" s="100"/>
      <c r="C982" s="100"/>
      <c r="D982" s="100"/>
      <c r="E982" s="100"/>
      <c r="F982" s="100"/>
      <c r="G982" s="100"/>
      <c r="H982" s="103"/>
    </row>
    <row r="983" spans="1:8" x14ac:dyDescent="0.25">
      <c r="A983" s="81"/>
      <c r="B983" s="100"/>
      <c r="C983" s="100"/>
      <c r="D983" s="100"/>
      <c r="E983" s="100"/>
      <c r="F983" s="100"/>
      <c r="G983" s="100"/>
      <c r="H983" s="103"/>
    </row>
    <row r="984" spans="1:8" x14ac:dyDescent="0.25">
      <c r="A984" s="81"/>
      <c r="B984" s="100"/>
      <c r="C984" s="100"/>
      <c r="D984" s="100"/>
      <c r="E984" s="100"/>
      <c r="F984" s="100"/>
      <c r="G984" s="100"/>
      <c r="H984" s="103"/>
    </row>
    <row r="985" spans="1:8" x14ac:dyDescent="0.25">
      <c r="A985" s="81"/>
      <c r="B985" s="100"/>
      <c r="C985" s="100"/>
      <c r="D985" s="100"/>
      <c r="E985" s="100"/>
      <c r="F985" s="100"/>
      <c r="G985" s="100"/>
      <c r="H985" s="103"/>
    </row>
    <row r="986" spans="1:8" x14ac:dyDescent="0.25">
      <c r="A986" s="81"/>
      <c r="B986" s="100"/>
      <c r="C986" s="100"/>
      <c r="D986" s="100"/>
      <c r="E986" s="100"/>
      <c r="F986" s="100"/>
      <c r="G986" s="100"/>
      <c r="H986" s="103"/>
    </row>
    <row r="987" spans="1:8" x14ac:dyDescent="0.25">
      <c r="A987" s="81"/>
      <c r="B987" s="100"/>
      <c r="C987" s="100"/>
      <c r="D987" s="100"/>
      <c r="E987" s="100"/>
      <c r="F987" s="100"/>
      <c r="G987" s="100"/>
      <c r="H987" s="103"/>
    </row>
    <row r="988" spans="1:8" x14ac:dyDescent="0.25">
      <c r="A988" s="81"/>
      <c r="B988" s="100"/>
      <c r="C988" s="100"/>
      <c r="D988" s="100"/>
      <c r="E988" s="100"/>
      <c r="F988" s="100"/>
      <c r="G988" s="100"/>
      <c r="H988" s="103"/>
    </row>
    <row r="989" spans="1:8" x14ac:dyDescent="0.25">
      <c r="A989" s="81"/>
      <c r="B989" s="100"/>
      <c r="C989" s="100"/>
      <c r="D989" s="100"/>
      <c r="E989" s="100"/>
      <c r="F989" s="100"/>
      <c r="G989" s="100"/>
      <c r="H989" s="103"/>
    </row>
    <row r="990" spans="1:8" x14ac:dyDescent="0.25">
      <c r="A990" s="81"/>
      <c r="B990" s="100"/>
      <c r="C990" s="100"/>
      <c r="D990" s="100"/>
      <c r="E990" s="100"/>
      <c r="F990" s="100"/>
      <c r="G990" s="100"/>
      <c r="H990" s="103"/>
    </row>
    <row r="991" spans="1:8" x14ac:dyDescent="0.25">
      <c r="A991" s="81"/>
      <c r="B991" s="100"/>
      <c r="C991" s="100"/>
      <c r="D991" s="100"/>
      <c r="E991" s="100"/>
      <c r="F991" s="100"/>
      <c r="G991" s="100"/>
      <c r="H991" s="103"/>
    </row>
    <row r="992" spans="1:8" x14ac:dyDescent="0.25">
      <c r="A992" s="81"/>
      <c r="B992" s="100"/>
      <c r="C992" s="100"/>
      <c r="D992" s="100"/>
      <c r="E992" s="100"/>
      <c r="F992" s="100"/>
      <c r="G992" s="100"/>
      <c r="H992" s="103"/>
    </row>
    <row r="993" spans="1:8" x14ac:dyDescent="0.25">
      <c r="A993" s="81"/>
      <c r="B993" s="100"/>
      <c r="C993" s="100"/>
      <c r="D993" s="100"/>
      <c r="E993" s="100"/>
      <c r="F993" s="100"/>
      <c r="G993" s="100"/>
      <c r="H993" s="103"/>
    </row>
    <row r="994" spans="1:8" x14ac:dyDescent="0.25">
      <c r="A994" s="81"/>
      <c r="B994" s="100"/>
      <c r="C994" s="100"/>
      <c r="D994" s="100"/>
      <c r="E994" s="100"/>
      <c r="F994" s="100"/>
      <c r="G994" s="100"/>
      <c r="H994" s="103"/>
    </row>
    <row r="995" spans="1:8" x14ac:dyDescent="0.25">
      <c r="A995" s="81"/>
      <c r="B995" s="100"/>
      <c r="C995" s="100"/>
      <c r="D995" s="100"/>
      <c r="E995" s="100"/>
      <c r="F995" s="100"/>
      <c r="G995" s="100"/>
      <c r="H995" s="103"/>
    </row>
    <row r="996" spans="1:8" x14ac:dyDescent="0.25">
      <c r="A996" s="81"/>
      <c r="B996" s="100"/>
      <c r="C996" s="100"/>
      <c r="D996" s="100"/>
      <c r="E996" s="100"/>
      <c r="F996" s="100"/>
      <c r="G996" s="100"/>
      <c r="H996" s="103"/>
    </row>
    <row r="997" spans="1:8" x14ac:dyDescent="0.25">
      <c r="A997" s="81"/>
      <c r="B997" s="100"/>
      <c r="C997" s="100"/>
      <c r="D997" s="100"/>
      <c r="E997" s="100"/>
      <c r="F997" s="100"/>
      <c r="G997" s="100"/>
      <c r="H997" s="103"/>
    </row>
    <row r="998" spans="1:8" x14ac:dyDescent="0.25">
      <c r="A998" s="81"/>
      <c r="B998" s="100"/>
      <c r="C998" s="100"/>
      <c r="D998" s="100"/>
      <c r="E998" s="100"/>
      <c r="F998" s="100"/>
      <c r="G998" s="100"/>
      <c r="H998" s="103"/>
    </row>
    <row r="999" spans="1:8" x14ac:dyDescent="0.25">
      <c r="A999" s="81"/>
      <c r="B999" s="100"/>
      <c r="C999" s="100"/>
      <c r="D999" s="100"/>
      <c r="E999" s="100"/>
      <c r="F999" s="100"/>
      <c r="G999" s="100"/>
      <c r="H999" s="103"/>
    </row>
    <row r="1000" spans="1:8" x14ac:dyDescent="0.25">
      <c r="A1000" s="81"/>
      <c r="B1000" s="100"/>
      <c r="C1000" s="100"/>
      <c r="D1000" s="100"/>
      <c r="E1000" s="100"/>
      <c r="F1000" s="100"/>
      <c r="G1000" s="100"/>
      <c r="H1000" s="103"/>
    </row>
    <row r="65537" x14ac:dyDescent="0.25"/>
  </sheetData>
  <sheetProtection password="C384" sheet="1" objects="1" scenarios="1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U93"/>
  <sheetViews>
    <sheetView topLeftCell="A49" workbookViewId="0">
      <selection activeCell="Q49" sqref="Q49"/>
    </sheetView>
  </sheetViews>
  <sheetFormatPr defaultColWidth="8.75" defaultRowHeight="15.75" x14ac:dyDescent="0.25"/>
  <cols>
    <col min="1" max="1" width="8.75" style="1"/>
    <col min="2" max="2" width="30.125" style="1" bestFit="1" customWidth="1"/>
    <col min="3" max="4" width="8.75" style="1"/>
    <col min="5" max="5" width="31.375" style="1" bestFit="1" customWidth="1"/>
    <col min="6" max="11" width="8.75" style="1"/>
    <col min="12" max="12" width="28.625" style="1" bestFit="1" customWidth="1"/>
    <col min="13" max="16384" width="8.75" style="1"/>
  </cols>
  <sheetData>
    <row r="3" spans="1:21" ht="16.5" thickBot="1" x14ac:dyDescent="0.3"/>
    <row r="4" spans="1:21" ht="16.5" thickBot="1" x14ac:dyDescent="0.3">
      <c r="B4" s="21" t="s">
        <v>2</v>
      </c>
      <c r="C4" s="22" t="s">
        <v>3</v>
      </c>
      <c r="D4" s="22" t="s">
        <v>4</v>
      </c>
      <c r="E4" s="22"/>
      <c r="F4" s="22" t="s">
        <v>5</v>
      </c>
      <c r="G4" s="22" t="s">
        <v>6</v>
      </c>
      <c r="H4" s="22" t="s">
        <v>7</v>
      </c>
      <c r="I4" s="22" t="s">
        <v>8</v>
      </c>
      <c r="J4" s="23" t="s">
        <v>9</v>
      </c>
      <c r="M4" s="36" t="s">
        <v>20</v>
      </c>
      <c r="N4" s="37" t="s">
        <v>21</v>
      </c>
      <c r="O4" s="37" t="s">
        <v>4</v>
      </c>
      <c r="P4" s="37"/>
      <c r="Q4" s="37" t="s">
        <v>5</v>
      </c>
      <c r="R4" s="37" t="s">
        <v>6</v>
      </c>
      <c r="S4" s="37" t="s">
        <v>7</v>
      </c>
      <c r="T4" s="37" t="s">
        <v>8</v>
      </c>
      <c r="U4" s="57" t="s">
        <v>9</v>
      </c>
    </row>
    <row r="5" spans="1:21" ht="16.5" thickBot="1" x14ac:dyDescent="0.3">
      <c r="A5" s="1" t="s">
        <v>0</v>
      </c>
      <c r="B5" s="2" t="s">
        <v>1</v>
      </c>
      <c r="C5" s="3">
        <v>44</v>
      </c>
      <c r="D5" s="4">
        <v>2.5</v>
      </c>
      <c r="E5" s="4" t="str">
        <f>CONCATENATE(B5,C5)</f>
        <v>Maintenance44</v>
      </c>
      <c r="F5" s="5">
        <v>1.1000000000000001</v>
      </c>
      <c r="G5" s="5">
        <v>0.57200000000000006</v>
      </c>
      <c r="H5" s="6">
        <v>7.6999999999999999E-2</v>
      </c>
      <c r="I5" s="7">
        <v>2.64E-3</v>
      </c>
      <c r="J5" s="8">
        <v>1.7600000000000003E-3</v>
      </c>
      <c r="L5" s="50" t="s">
        <v>22</v>
      </c>
      <c r="M5" s="2">
        <v>22</v>
      </c>
      <c r="N5" s="4">
        <v>0</v>
      </c>
      <c r="O5" s="51">
        <v>3.39</v>
      </c>
      <c r="P5" s="51">
        <f>M5+N5</f>
        <v>22</v>
      </c>
      <c r="Q5" s="5">
        <v>0.74800000000000011</v>
      </c>
      <c r="R5" s="5">
        <v>0.37400000000000005</v>
      </c>
      <c r="S5" s="6">
        <v>5.5000000000000007E-2</v>
      </c>
      <c r="T5" s="7">
        <v>2.2000000000000001E-3</v>
      </c>
      <c r="U5" s="52">
        <v>1.32E-3</v>
      </c>
    </row>
    <row r="6" spans="1:21" ht="16.5" thickBot="1" x14ac:dyDescent="0.3">
      <c r="A6" s="1" t="s">
        <v>0</v>
      </c>
      <c r="B6" s="2" t="s">
        <v>1</v>
      </c>
      <c r="C6" s="9">
        <v>66</v>
      </c>
      <c r="D6" s="10">
        <v>2.2599999999999998</v>
      </c>
      <c r="E6" s="4" t="str">
        <f t="shared" ref="E6:E65" si="0">CONCATENATE(B6,C6)</f>
        <v>Maintenance66</v>
      </c>
      <c r="F6" s="11">
        <v>1.4960000000000002</v>
      </c>
      <c r="G6" s="11">
        <v>0.79200000000000004</v>
      </c>
      <c r="H6" s="12">
        <v>0.10340000000000001</v>
      </c>
      <c r="I6" s="13">
        <v>3.0799999999999998E-3</v>
      </c>
      <c r="J6" s="14">
        <v>2.2000000000000001E-3</v>
      </c>
      <c r="L6" s="50" t="s">
        <v>22</v>
      </c>
      <c r="M6" s="2">
        <v>22</v>
      </c>
      <c r="N6" s="10">
        <v>5.5000000000000007E-2</v>
      </c>
      <c r="O6" s="53">
        <v>3.08</v>
      </c>
      <c r="P6" s="51">
        <f t="shared" ref="P6:P72" si="1">M6+N6</f>
        <v>22.055</v>
      </c>
      <c r="Q6" s="11">
        <v>0.68200000000000005</v>
      </c>
      <c r="R6" s="11">
        <v>0.46200000000000002</v>
      </c>
      <c r="S6" s="12">
        <v>8.5800000000000015E-2</v>
      </c>
      <c r="T6" s="13">
        <v>3.3E-3</v>
      </c>
      <c r="U6" s="54">
        <v>1.7600000000000003E-3</v>
      </c>
    </row>
    <row r="7" spans="1:21" ht="16.5" thickBot="1" x14ac:dyDescent="0.3">
      <c r="A7" s="1" t="s">
        <v>0</v>
      </c>
      <c r="B7" s="2" t="s">
        <v>1</v>
      </c>
      <c r="C7" s="9">
        <v>88</v>
      </c>
      <c r="D7" s="10">
        <v>2.1</v>
      </c>
      <c r="E7" s="4" t="str">
        <f t="shared" si="0"/>
        <v>Maintenance88</v>
      </c>
      <c r="F7" s="11">
        <v>1.8480000000000001</v>
      </c>
      <c r="G7" s="11">
        <v>0.9900000000000001</v>
      </c>
      <c r="H7" s="12">
        <v>0.12760000000000002</v>
      </c>
      <c r="I7" s="13">
        <v>3.7400000000000003E-3</v>
      </c>
      <c r="J7" s="14">
        <v>2.8600000000000001E-3</v>
      </c>
      <c r="L7" s="50" t="s">
        <v>22</v>
      </c>
      <c r="M7" s="2">
        <v>22</v>
      </c>
      <c r="N7" s="10">
        <v>0.22000000000000003</v>
      </c>
      <c r="O7" s="53">
        <v>3.64</v>
      </c>
      <c r="P7" s="51">
        <f t="shared" si="1"/>
        <v>22.22</v>
      </c>
      <c r="Q7" s="11">
        <v>0.79200000000000004</v>
      </c>
      <c r="R7" s="11">
        <v>0.70400000000000007</v>
      </c>
      <c r="S7" s="12">
        <v>0.1804</v>
      </c>
      <c r="T7" s="13">
        <v>7.7000000000000002E-3</v>
      </c>
      <c r="U7" s="54">
        <v>3.3E-3</v>
      </c>
    </row>
    <row r="8" spans="1:21" ht="16.5" thickBot="1" x14ac:dyDescent="0.3">
      <c r="A8" s="1" t="s">
        <v>0</v>
      </c>
      <c r="B8" s="2" t="s">
        <v>1</v>
      </c>
      <c r="C8" s="9">
        <v>110.00000000000001</v>
      </c>
      <c r="D8" s="10">
        <v>1.99</v>
      </c>
      <c r="E8" s="4" t="str">
        <f t="shared" si="0"/>
        <v>Maintenance110</v>
      </c>
      <c r="F8" s="11">
        <v>2.1779999999999999</v>
      </c>
      <c r="G8" s="11">
        <v>1.1660000000000001</v>
      </c>
      <c r="H8" s="12">
        <v>0.14960000000000001</v>
      </c>
      <c r="I8" s="13">
        <v>4.1799999999999997E-3</v>
      </c>
      <c r="J8" s="14">
        <v>3.3E-3</v>
      </c>
      <c r="L8" s="50" t="s">
        <v>22</v>
      </c>
      <c r="M8" s="2">
        <v>22</v>
      </c>
      <c r="N8" s="10">
        <v>0.33</v>
      </c>
      <c r="O8" s="53">
        <v>4.42</v>
      </c>
      <c r="P8" s="51">
        <f t="shared" si="1"/>
        <v>22.33</v>
      </c>
      <c r="Q8" s="11">
        <v>0.96800000000000008</v>
      </c>
      <c r="R8" s="11">
        <v>0.88000000000000012</v>
      </c>
      <c r="S8" s="12">
        <v>0.24420000000000003</v>
      </c>
      <c r="T8" s="13">
        <v>1.056E-2</v>
      </c>
      <c r="U8" s="54">
        <v>4.6200000000000008E-3</v>
      </c>
    </row>
    <row r="9" spans="1:21" ht="16.5" thickBot="1" x14ac:dyDescent="0.3">
      <c r="A9" s="1" t="s">
        <v>0</v>
      </c>
      <c r="B9" s="2" t="s">
        <v>1</v>
      </c>
      <c r="C9" s="9">
        <v>132</v>
      </c>
      <c r="D9" s="10">
        <v>1.9</v>
      </c>
      <c r="E9" s="4" t="str">
        <f t="shared" si="0"/>
        <v>Maintenance132</v>
      </c>
      <c r="F9" s="11">
        <v>2.508</v>
      </c>
      <c r="G9" s="11">
        <v>1.32</v>
      </c>
      <c r="H9" s="12">
        <v>0.17160000000000003</v>
      </c>
      <c r="I9" s="13">
        <v>4.6200000000000008E-3</v>
      </c>
      <c r="J9" s="14">
        <v>3.7400000000000003E-3</v>
      </c>
      <c r="L9" s="50" t="s">
        <v>22</v>
      </c>
      <c r="M9" s="2">
        <v>22</v>
      </c>
      <c r="N9" s="31">
        <v>0.44000000000000006</v>
      </c>
      <c r="O9" s="55">
        <v>5.15</v>
      </c>
      <c r="P9" s="51">
        <f t="shared" si="1"/>
        <v>22.44</v>
      </c>
      <c r="Q9" s="32">
        <v>1.1440000000000001</v>
      </c>
      <c r="R9" s="32">
        <v>1.034</v>
      </c>
      <c r="S9" s="33">
        <v>0.30580000000000002</v>
      </c>
      <c r="T9" s="34">
        <v>1.342E-2</v>
      </c>
      <c r="U9" s="56">
        <v>5.9400000000000008E-3</v>
      </c>
    </row>
    <row r="10" spans="1:21" ht="17.25" thickTop="1" thickBot="1" x14ac:dyDescent="0.3">
      <c r="A10" s="1" t="s">
        <v>0</v>
      </c>
      <c r="B10" s="2" t="s">
        <v>1</v>
      </c>
      <c r="C10" s="9">
        <v>154</v>
      </c>
      <c r="D10" s="10">
        <v>1.83</v>
      </c>
      <c r="E10" s="4" t="str">
        <f t="shared" si="0"/>
        <v>Maintenance154</v>
      </c>
      <c r="F10" s="11">
        <v>2.8160000000000003</v>
      </c>
      <c r="G10" s="11">
        <v>1.4960000000000002</v>
      </c>
      <c r="H10" s="12">
        <v>0.19360000000000002</v>
      </c>
      <c r="I10" s="13">
        <v>5.0600000000000003E-3</v>
      </c>
      <c r="J10" s="14">
        <v>4.1799999999999997E-3</v>
      </c>
      <c r="L10" s="50" t="s">
        <v>22</v>
      </c>
      <c r="M10" s="2">
        <v>33</v>
      </c>
      <c r="N10" s="25">
        <v>0</v>
      </c>
      <c r="O10" s="58">
        <v>3.07</v>
      </c>
      <c r="P10" s="51">
        <f t="shared" si="1"/>
        <v>33</v>
      </c>
      <c r="Q10" s="26">
        <v>1.0120000000000002</v>
      </c>
      <c r="R10" s="26">
        <v>0.50600000000000012</v>
      </c>
      <c r="S10" s="27">
        <v>7.2600000000000012E-2</v>
      </c>
      <c r="T10" s="28">
        <v>2.4200000000000003E-3</v>
      </c>
      <c r="U10" s="59">
        <v>1.5399999999999999E-3</v>
      </c>
    </row>
    <row r="11" spans="1:21" ht="16.5" thickBot="1" x14ac:dyDescent="0.3">
      <c r="A11" s="1" t="s">
        <v>0</v>
      </c>
      <c r="B11" s="2" t="s">
        <v>1</v>
      </c>
      <c r="C11" s="15">
        <v>176</v>
      </c>
      <c r="D11" s="16">
        <v>1.77</v>
      </c>
      <c r="E11" s="4" t="str">
        <f t="shared" si="0"/>
        <v>Maintenance176</v>
      </c>
      <c r="F11" s="17">
        <v>3.1019999999999999</v>
      </c>
      <c r="G11" s="17">
        <v>1.6500000000000001</v>
      </c>
      <c r="H11" s="18">
        <v>0.21340000000000001</v>
      </c>
      <c r="I11" s="19">
        <v>5.5000000000000005E-3</v>
      </c>
      <c r="J11" s="20">
        <v>4.4000000000000003E-3</v>
      </c>
      <c r="L11" s="50" t="s">
        <v>22</v>
      </c>
      <c r="M11" s="2">
        <v>33</v>
      </c>
      <c r="N11" s="10">
        <v>5.5000000000000007E-2</v>
      </c>
      <c r="O11" s="53">
        <v>3.61</v>
      </c>
      <c r="P11" s="51">
        <f t="shared" si="1"/>
        <v>33.055</v>
      </c>
      <c r="Q11" s="11">
        <v>1.1880000000000002</v>
      </c>
      <c r="R11" s="11">
        <v>0.59400000000000008</v>
      </c>
      <c r="S11" s="12">
        <v>0.10560000000000001</v>
      </c>
      <c r="T11" s="13">
        <v>4.1799999999999997E-3</v>
      </c>
      <c r="U11" s="54">
        <v>2.4200000000000003E-3</v>
      </c>
    </row>
    <row r="12" spans="1:21" ht="16.5" thickBot="1" x14ac:dyDescent="0.3">
      <c r="A12" s="1" t="s">
        <v>0</v>
      </c>
      <c r="B12" s="2" t="s">
        <v>11</v>
      </c>
      <c r="C12" s="24">
        <v>44</v>
      </c>
      <c r="D12" s="25">
        <v>2.75</v>
      </c>
      <c r="E12" s="4" t="str">
        <f t="shared" si="0"/>
        <v>Breeding44</v>
      </c>
      <c r="F12" s="26">
        <v>1.2100000000000002</v>
      </c>
      <c r="G12" s="26">
        <v>0.63800000000000001</v>
      </c>
      <c r="H12" s="27">
        <v>8.3600000000000008E-2</v>
      </c>
      <c r="I12" s="28">
        <v>2.8600000000000001E-3</v>
      </c>
      <c r="J12" s="29">
        <v>1.98E-3</v>
      </c>
      <c r="L12" s="50" t="s">
        <v>22</v>
      </c>
      <c r="M12" s="2">
        <v>33</v>
      </c>
      <c r="N12" s="10">
        <v>0.22000000000000003</v>
      </c>
      <c r="O12" s="53">
        <v>3.81</v>
      </c>
      <c r="P12" s="51">
        <f t="shared" si="1"/>
        <v>33.22</v>
      </c>
      <c r="Q12" s="11">
        <v>1.254</v>
      </c>
      <c r="R12" s="11">
        <v>0.83600000000000008</v>
      </c>
      <c r="S12" s="12">
        <v>0.20020000000000002</v>
      </c>
      <c r="T12" s="13">
        <v>8.1400000000000014E-3</v>
      </c>
      <c r="U12" s="54">
        <v>3.96E-3</v>
      </c>
    </row>
    <row r="13" spans="1:21" ht="16.5" thickBot="1" x14ac:dyDescent="0.3">
      <c r="A13" s="1" t="s">
        <v>0</v>
      </c>
      <c r="B13" s="2" t="s">
        <v>11</v>
      </c>
      <c r="C13" s="9">
        <v>66</v>
      </c>
      <c r="D13" s="10">
        <v>2.48</v>
      </c>
      <c r="E13" s="4" t="str">
        <f t="shared" si="0"/>
        <v>Breeding66</v>
      </c>
      <c r="F13" s="11">
        <v>1.6500000000000001</v>
      </c>
      <c r="G13" s="11">
        <v>0.88000000000000012</v>
      </c>
      <c r="H13" s="12">
        <v>0.11220000000000001</v>
      </c>
      <c r="I13" s="13">
        <v>3.3E-3</v>
      </c>
      <c r="J13" s="14">
        <v>2.4200000000000003E-3</v>
      </c>
      <c r="L13" s="50" t="s">
        <v>22</v>
      </c>
      <c r="M13" s="2">
        <v>33</v>
      </c>
      <c r="N13" s="10">
        <v>0.33</v>
      </c>
      <c r="O13" s="53">
        <v>3.44</v>
      </c>
      <c r="P13" s="51">
        <f t="shared" si="1"/>
        <v>33.33</v>
      </c>
      <c r="Q13" s="11">
        <v>1.1440000000000001</v>
      </c>
      <c r="R13" s="11">
        <v>1.0120000000000002</v>
      </c>
      <c r="S13" s="12">
        <v>0.26180000000000003</v>
      </c>
      <c r="T13" s="13">
        <v>1.0780000000000001E-2</v>
      </c>
      <c r="U13" s="54">
        <v>4.8400000000000006E-3</v>
      </c>
    </row>
    <row r="14" spans="1:21" ht="16.5" thickBot="1" x14ac:dyDescent="0.3">
      <c r="A14" s="1" t="s">
        <v>0</v>
      </c>
      <c r="B14" s="2" t="s">
        <v>11</v>
      </c>
      <c r="C14" s="9">
        <v>88</v>
      </c>
      <c r="D14" s="10">
        <v>2.31</v>
      </c>
      <c r="E14" s="4" t="str">
        <f t="shared" si="0"/>
        <v>Breeding88</v>
      </c>
      <c r="F14" s="11">
        <v>2.0240000000000005</v>
      </c>
      <c r="G14" s="11">
        <v>1.0780000000000001</v>
      </c>
      <c r="H14" s="12">
        <v>0.14080000000000001</v>
      </c>
      <c r="I14" s="13">
        <v>3.96E-3</v>
      </c>
      <c r="J14" s="14">
        <v>3.0799999999999998E-3</v>
      </c>
      <c r="L14" s="50" t="s">
        <v>22</v>
      </c>
      <c r="M14" s="2">
        <v>33</v>
      </c>
      <c r="N14" s="31">
        <v>0.44000000000000006</v>
      </c>
      <c r="O14" s="55">
        <v>3.96</v>
      </c>
      <c r="P14" s="51">
        <f t="shared" si="1"/>
        <v>33.44</v>
      </c>
      <c r="Q14" s="32">
        <v>1.298</v>
      </c>
      <c r="R14" s="32">
        <v>1.1660000000000001</v>
      </c>
      <c r="S14" s="33">
        <v>0.3256</v>
      </c>
      <c r="T14" s="34">
        <v>1.3640000000000001E-2</v>
      </c>
      <c r="U14" s="56">
        <v>6.1599999999999997E-3</v>
      </c>
    </row>
    <row r="15" spans="1:21" ht="17.25" thickTop="1" thickBot="1" x14ac:dyDescent="0.3">
      <c r="A15" s="1" t="s">
        <v>0</v>
      </c>
      <c r="B15" s="2" t="s">
        <v>11</v>
      </c>
      <c r="C15" s="9">
        <v>110.00000000000001</v>
      </c>
      <c r="D15" s="10">
        <v>2.19</v>
      </c>
      <c r="E15" s="4" t="str">
        <f t="shared" si="0"/>
        <v>Breeding110</v>
      </c>
      <c r="F15" s="11">
        <v>2.3980000000000006</v>
      </c>
      <c r="G15" s="11">
        <v>1.276</v>
      </c>
      <c r="H15" s="12">
        <v>0.16500000000000001</v>
      </c>
      <c r="I15" s="13">
        <v>4.4000000000000003E-3</v>
      </c>
      <c r="J15" s="14">
        <v>3.5200000000000006E-3</v>
      </c>
      <c r="L15" s="50" t="s">
        <v>22</v>
      </c>
      <c r="M15" s="2">
        <v>44</v>
      </c>
      <c r="N15" s="25">
        <v>0</v>
      </c>
      <c r="O15" s="58">
        <v>2.85</v>
      </c>
      <c r="P15" s="51">
        <f t="shared" si="1"/>
        <v>44</v>
      </c>
      <c r="Q15" s="26">
        <v>1.254</v>
      </c>
      <c r="R15" s="26">
        <v>0.6160000000000001</v>
      </c>
      <c r="S15" s="27">
        <v>9.0200000000000002E-2</v>
      </c>
      <c r="T15" s="28">
        <v>2.8600000000000001E-3</v>
      </c>
      <c r="U15" s="59">
        <v>1.98E-3</v>
      </c>
    </row>
    <row r="16" spans="1:21" ht="16.5" thickBot="1" x14ac:dyDescent="0.3">
      <c r="A16" s="1" t="s">
        <v>0</v>
      </c>
      <c r="B16" s="2" t="s">
        <v>11</v>
      </c>
      <c r="C16" s="9">
        <v>132</v>
      </c>
      <c r="D16" s="10">
        <v>2.09</v>
      </c>
      <c r="E16" s="4" t="str">
        <f t="shared" si="0"/>
        <v>Breeding132</v>
      </c>
      <c r="F16" s="11">
        <v>2.75</v>
      </c>
      <c r="G16" s="11">
        <v>1.4520000000000002</v>
      </c>
      <c r="H16" s="12">
        <v>0.18920000000000001</v>
      </c>
      <c r="I16" s="13">
        <v>4.8400000000000006E-3</v>
      </c>
      <c r="J16" s="14">
        <v>3.96E-3</v>
      </c>
      <c r="L16" s="50" t="s">
        <v>22</v>
      </c>
      <c r="M16" s="2">
        <v>44</v>
      </c>
      <c r="N16" s="10">
        <v>5.5000000000000007E-2</v>
      </c>
      <c r="O16" s="53">
        <v>3.26</v>
      </c>
      <c r="P16" s="51">
        <f t="shared" si="1"/>
        <v>44.055</v>
      </c>
      <c r="Q16" s="11">
        <v>1.4300000000000002</v>
      </c>
      <c r="R16" s="11">
        <v>0.70400000000000007</v>
      </c>
      <c r="S16" s="12">
        <v>0.12320000000000002</v>
      </c>
      <c r="T16" s="13">
        <v>4.4000000000000003E-3</v>
      </c>
      <c r="U16" s="54">
        <v>2.64E-3</v>
      </c>
    </row>
    <row r="17" spans="1:21" ht="16.5" thickBot="1" x14ac:dyDescent="0.3">
      <c r="A17" s="1" t="s">
        <v>0</v>
      </c>
      <c r="B17" s="2" t="s">
        <v>11</v>
      </c>
      <c r="C17" s="9">
        <v>154</v>
      </c>
      <c r="D17" s="10">
        <v>2.0099999999999998</v>
      </c>
      <c r="E17" s="4" t="str">
        <f t="shared" si="0"/>
        <v>Breeding154</v>
      </c>
      <c r="F17" s="11">
        <v>3.1019999999999999</v>
      </c>
      <c r="G17" s="11">
        <v>1.6500000000000001</v>
      </c>
      <c r="H17" s="12">
        <v>0.21120000000000003</v>
      </c>
      <c r="I17" s="13">
        <v>5.5000000000000005E-3</v>
      </c>
      <c r="J17" s="14">
        <v>4.4000000000000003E-3</v>
      </c>
      <c r="L17" s="50" t="s">
        <v>22</v>
      </c>
      <c r="M17" s="2">
        <v>44</v>
      </c>
      <c r="N17" s="10">
        <v>0.22000000000000003</v>
      </c>
      <c r="O17" s="53">
        <v>3.26</v>
      </c>
      <c r="P17" s="51">
        <f t="shared" si="1"/>
        <v>44.22</v>
      </c>
      <c r="Q17" s="11">
        <v>1.4300000000000002</v>
      </c>
      <c r="R17" s="11">
        <v>0.96800000000000008</v>
      </c>
      <c r="S17" s="12">
        <v>0.21780000000000002</v>
      </c>
      <c r="T17" s="13">
        <v>8.5800000000000008E-3</v>
      </c>
      <c r="U17" s="54">
        <v>4.1799999999999997E-3</v>
      </c>
    </row>
    <row r="18" spans="1:21" ht="16.5" thickBot="1" x14ac:dyDescent="0.3">
      <c r="A18" s="1" t="s">
        <v>0</v>
      </c>
      <c r="B18" s="2" t="s">
        <v>11</v>
      </c>
      <c r="C18" s="15">
        <v>176</v>
      </c>
      <c r="D18" s="16">
        <v>1.94</v>
      </c>
      <c r="E18" s="4" t="str">
        <f t="shared" si="0"/>
        <v>Breeding176</v>
      </c>
      <c r="F18" s="17">
        <v>3.4100000000000006</v>
      </c>
      <c r="G18" s="17">
        <v>1.804</v>
      </c>
      <c r="H18" s="18">
        <v>0.23320000000000002</v>
      </c>
      <c r="I18" s="19">
        <v>5.9400000000000008E-3</v>
      </c>
      <c r="J18" s="20">
        <v>4.8400000000000006E-3</v>
      </c>
      <c r="L18" s="50" t="s">
        <v>22</v>
      </c>
      <c r="M18" s="2">
        <v>44</v>
      </c>
      <c r="N18" s="10">
        <v>0.33</v>
      </c>
      <c r="O18" s="53">
        <v>3.85</v>
      </c>
      <c r="P18" s="51">
        <f t="shared" si="1"/>
        <v>44.33</v>
      </c>
      <c r="Q18" s="11">
        <v>1.6940000000000002</v>
      </c>
      <c r="R18" s="11">
        <v>1.1220000000000001</v>
      </c>
      <c r="S18" s="12">
        <v>0.27940000000000004</v>
      </c>
      <c r="T18" s="13">
        <v>1.1440000000000001E-2</v>
      </c>
      <c r="U18" s="54">
        <v>5.7200000000000003E-3</v>
      </c>
    </row>
    <row r="19" spans="1:21" ht="16.5" thickBot="1" x14ac:dyDescent="0.3">
      <c r="A19" s="1" t="s">
        <v>0</v>
      </c>
      <c r="B19" s="2" t="s">
        <v>12</v>
      </c>
      <c r="C19" s="24">
        <v>44</v>
      </c>
      <c r="D19" s="25">
        <v>3.32</v>
      </c>
      <c r="E19" s="4" t="str">
        <f t="shared" si="0"/>
        <v>Early gestation44</v>
      </c>
      <c r="F19" s="26">
        <v>1.4520000000000002</v>
      </c>
      <c r="G19" s="26">
        <v>0.77</v>
      </c>
      <c r="H19" s="27">
        <v>0.14520000000000002</v>
      </c>
      <c r="I19" s="28">
        <v>1.0780000000000001E-2</v>
      </c>
      <c r="J19" s="29">
        <v>5.28E-3</v>
      </c>
      <c r="L19" s="50" t="s">
        <v>22</v>
      </c>
      <c r="M19" s="2">
        <v>44</v>
      </c>
      <c r="N19" s="10">
        <v>0.44000000000000006</v>
      </c>
      <c r="O19" s="53">
        <v>3.31</v>
      </c>
      <c r="P19" s="51">
        <f t="shared" si="1"/>
        <v>44.44</v>
      </c>
      <c r="Q19" s="11">
        <v>1.4520000000000002</v>
      </c>
      <c r="R19" s="11">
        <v>1.298</v>
      </c>
      <c r="S19" s="12">
        <v>0.34320000000000006</v>
      </c>
      <c r="T19" s="13">
        <v>1.3860000000000001E-2</v>
      </c>
      <c r="U19" s="54">
        <v>6.3800000000000003E-3</v>
      </c>
    </row>
    <row r="20" spans="1:21" ht="16.5" thickBot="1" x14ac:dyDescent="0.3">
      <c r="A20" s="1" t="s">
        <v>0</v>
      </c>
      <c r="B20" s="2" t="s">
        <v>12</v>
      </c>
      <c r="C20" s="9">
        <v>66</v>
      </c>
      <c r="D20" s="10">
        <v>2.93</v>
      </c>
      <c r="E20" s="4" t="str">
        <f t="shared" si="0"/>
        <v>Early gestation66</v>
      </c>
      <c r="F20" s="11">
        <v>1.9360000000000002</v>
      </c>
      <c r="G20" s="11">
        <v>1.034</v>
      </c>
      <c r="H20" s="12">
        <v>0.18700000000000003</v>
      </c>
      <c r="I20" s="13">
        <v>1.1440000000000001E-2</v>
      </c>
      <c r="J20" s="14">
        <v>5.9400000000000008E-3</v>
      </c>
      <c r="L20" s="50" t="s">
        <v>22</v>
      </c>
      <c r="M20" s="2">
        <v>44</v>
      </c>
      <c r="N20" s="31">
        <v>0.55000000000000004</v>
      </c>
      <c r="O20" s="55">
        <v>3.7</v>
      </c>
      <c r="P20" s="51">
        <f t="shared" si="1"/>
        <v>44.55</v>
      </c>
      <c r="Q20" s="32">
        <v>1.6280000000000001</v>
      </c>
      <c r="R20" s="32">
        <v>1.4740000000000002</v>
      </c>
      <c r="S20" s="33">
        <v>0.40700000000000008</v>
      </c>
      <c r="T20" s="34">
        <v>1.6719999999999999E-2</v>
      </c>
      <c r="U20" s="56">
        <v>7.4800000000000005E-3</v>
      </c>
    </row>
    <row r="21" spans="1:21" ht="17.25" thickTop="1" thickBot="1" x14ac:dyDescent="0.3">
      <c r="A21" s="1" t="s">
        <v>0</v>
      </c>
      <c r="B21" s="2" t="s">
        <v>12</v>
      </c>
      <c r="C21" s="9">
        <v>88</v>
      </c>
      <c r="D21" s="10">
        <v>2.68</v>
      </c>
      <c r="E21" s="4" t="str">
        <f t="shared" si="0"/>
        <v>Early gestation88</v>
      </c>
      <c r="F21" s="11">
        <v>2.3540000000000005</v>
      </c>
      <c r="G21" s="11">
        <v>1.254</v>
      </c>
      <c r="H21" s="12">
        <v>0.22440000000000002</v>
      </c>
      <c r="I21" s="13">
        <v>1.2100000000000001E-2</v>
      </c>
      <c r="J21" s="14">
        <v>6.3800000000000003E-3</v>
      </c>
      <c r="L21" s="50" t="s">
        <v>22</v>
      </c>
      <c r="M21" s="2">
        <v>55</v>
      </c>
      <c r="N21" s="25">
        <v>0</v>
      </c>
      <c r="O21" s="58">
        <v>2.7</v>
      </c>
      <c r="P21" s="51">
        <f t="shared" si="1"/>
        <v>55</v>
      </c>
      <c r="Q21" s="26">
        <v>1.4740000000000002</v>
      </c>
      <c r="R21" s="26">
        <v>0.72600000000000009</v>
      </c>
      <c r="S21" s="27">
        <v>0.10780000000000001</v>
      </c>
      <c r="T21" s="28">
        <v>3.0799999999999998E-3</v>
      </c>
      <c r="U21" s="59">
        <v>2.2000000000000001E-3</v>
      </c>
    </row>
    <row r="22" spans="1:21" ht="16.5" thickBot="1" x14ac:dyDescent="0.3">
      <c r="A22" s="1" t="s">
        <v>0</v>
      </c>
      <c r="B22" s="2" t="s">
        <v>12</v>
      </c>
      <c r="C22" s="9">
        <v>110.00000000000001</v>
      </c>
      <c r="D22" s="10">
        <v>2.5099999999999998</v>
      </c>
      <c r="E22" s="4" t="str">
        <f t="shared" si="0"/>
        <v>Early gestation110</v>
      </c>
      <c r="F22" s="11">
        <v>2.75</v>
      </c>
      <c r="G22" s="11">
        <v>1.4520000000000002</v>
      </c>
      <c r="H22" s="12">
        <v>0.2596</v>
      </c>
      <c r="I22" s="13">
        <v>1.2540000000000001E-2</v>
      </c>
      <c r="J22" s="14">
        <v>7.0400000000000011E-3</v>
      </c>
      <c r="L22" s="50" t="s">
        <v>22</v>
      </c>
      <c r="M22" s="2">
        <v>55</v>
      </c>
      <c r="N22" s="10">
        <v>5.5000000000000007E-2</v>
      </c>
      <c r="O22" s="53">
        <v>3.03</v>
      </c>
      <c r="P22" s="51">
        <f t="shared" si="1"/>
        <v>55.055</v>
      </c>
      <c r="Q22" s="11">
        <v>1.6720000000000002</v>
      </c>
      <c r="R22" s="11">
        <v>0.81400000000000006</v>
      </c>
      <c r="S22" s="12">
        <v>0.13860000000000003</v>
      </c>
      <c r="T22" s="13">
        <v>4.8400000000000006E-3</v>
      </c>
      <c r="U22" s="54">
        <v>3.0799999999999998E-3</v>
      </c>
    </row>
    <row r="23" spans="1:21" ht="16.5" thickBot="1" x14ac:dyDescent="0.3">
      <c r="A23" s="1" t="s">
        <v>0</v>
      </c>
      <c r="B23" s="2" t="s">
        <v>12</v>
      </c>
      <c r="C23" s="9">
        <v>132</v>
      </c>
      <c r="D23" s="10">
        <v>2.38</v>
      </c>
      <c r="E23" s="4" t="str">
        <f t="shared" si="0"/>
        <v>Early gestation132</v>
      </c>
      <c r="F23" s="11">
        <v>3.1459999999999999</v>
      </c>
      <c r="G23" s="11">
        <v>1.6720000000000002</v>
      </c>
      <c r="H23" s="12">
        <v>0.28160000000000002</v>
      </c>
      <c r="I23" s="13">
        <v>1.32E-2</v>
      </c>
      <c r="J23" s="14">
        <v>7.4800000000000005E-3</v>
      </c>
      <c r="L23" s="50" t="s">
        <v>22</v>
      </c>
      <c r="M23" s="2">
        <v>55</v>
      </c>
      <c r="N23" s="10">
        <v>0.22000000000000003</v>
      </c>
      <c r="O23" s="53">
        <v>2.92</v>
      </c>
      <c r="P23" s="51">
        <f t="shared" si="1"/>
        <v>55.22</v>
      </c>
      <c r="Q23" s="11">
        <v>1.6060000000000001</v>
      </c>
      <c r="R23" s="11">
        <v>1.0780000000000001</v>
      </c>
      <c r="S23" s="12">
        <v>0.23320000000000002</v>
      </c>
      <c r="T23" s="13">
        <v>8.8000000000000005E-3</v>
      </c>
      <c r="U23" s="54">
        <v>4.4000000000000003E-3</v>
      </c>
    </row>
    <row r="24" spans="1:21" ht="16.5" thickBot="1" x14ac:dyDescent="0.3">
      <c r="A24" s="1" t="s">
        <v>0</v>
      </c>
      <c r="B24" s="2" t="s">
        <v>12</v>
      </c>
      <c r="C24" s="9">
        <v>154</v>
      </c>
      <c r="D24" s="10">
        <v>2.27</v>
      </c>
      <c r="E24" s="4" t="str">
        <f t="shared" si="0"/>
        <v>Early gestation154</v>
      </c>
      <c r="F24" s="11">
        <v>3.4980000000000007</v>
      </c>
      <c r="G24" s="11">
        <v>1.8480000000000001</v>
      </c>
      <c r="H24" s="12">
        <v>0.31020000000000003</v>
      </c>
      <c r="I24" s="13">
        <v>1.3640000000000001E-2</v>
      </c>
      <c r="J24" s="14">
        <v>7.92E-3</v>
      </c>
      <c r="L24" s="50" t="s">
        <v>22</v>
      </c>
      <c r="M24" s="2">
        <v>55</v>
      </c>
      <c r="N24" s="10">
        <v>0.33</v>
      </c>
      <c r="O24" s="53">
        <v>3.38</v>
      </c>
      <c r="P24" s="51">
        <f t="shared" si="1"/>
        <v>55.33</v>
      </c>
      <c r="Q24" s="11">
        <v>1.87</v>
      </c>
      <c r="R24" s="11">
        <v>1.2320000000000002</v>
      </c>
      <c r="S24" s="12">
        <v>0.29699999999999999</v>
      </c>
      <c r="T24" s="13">
        <v>1.166E-2</v>
      </c>
      <c r="U24" s="54">
        <v>5.9400000000000008E-3</v>
      </c>
    </row>
    <row r="25" spans="1:21" ht="16.5" thickBot="1" x14ac:dyDescent="0.3">
      <c r="A25" s="1" t="s">
        <v>0</v>
      </c>
      <c r="B25" s="2" t="s">
        <v>12</v>
      </c>
      <c r="C25" s="15">
        <v>176</v>
      </c>
      <c r="D25" s="16">
        <v>2.19</v>
      </c>
      <c r="E25" s="4" t="str">
        <f t="shared" si="0"/>
        <v>Early gestation176</v>
      </c>
      <c r="F25" s="17">
        <v>3.8500000000000005</v>
      </c>
      <c r="G25" s="17">
        <v>2.0460000000000003</v>
      </c>
      <c r="H25" s="18">
        <v>0.34100000000000003</v>
      </c>
      <c r="I25" s="19">
        <v>1.4080000000000002E-2</v>
      </c>
      <c r="J25" s="20">
        <v>8.3599999999999994E-3</v>
      </c>
      <c r="L25" s="50" t="s">
        <v>22</v>
      </c>
      <c r="M25" s="2">
        <v>55</v>
      </c>
      <c r="N25" s="10">
        <v>0.44000000000000006</v>
      </c>
      <c r="O25" s="53">
        <v>3.85</v>
      </c>
      <c r="P25" s="51">
        <f t="shared" si="1"/>
        <v>55.44</v>
      </c>
      <c r="Q25" s="11">
        <v>2.1120000000000001</v>
      </c>
      <c r="R25" s="11">
        <v>1.4080000000000001</v>
      </c>
      <c r="S25" s="12">
        <v>0.36080000000000001</v>
      </c>
      <c r="T25" s="13">
        <v>1.4740000000000001E-2</v>
      </c>
      <c r="U25" s="54">
        <v>7.26E-3</v>
      </c>
    </row>
    <row r="26" spans="1:21" ht="16.5" thickBot="1" x14ac:dyDescent="0.3">
      <c r="A26" s="1" t="s">
        <v>0</v>
      </c>
      <c r="B26" s="2" t="s">
        <v>10</v>
      </c>
      <c r="C26" s="24">
        <v>44</v>
      </c>
      <c r="D26" s="25">
        <v>3.22</v>
      </c>
      <c r="E26" s="4" t="str">
        <f t="shared" si="0"/>
        <v>Late gestation - Single Kid44</v>
      </c>
      <c r="F26" s="26">
        <v>1.4080000000000001</v>
      </c>
      <c r="G26" s="26">
        <v>0.94600000000000006</v>
      </c>
      <c r="H26" s="27">
        <v>0.17599999999999999</v>
      </c>
      <c r="I26" s="28">
        <v>7.4800000000000005E-3</v>
      </c>
      <c r="J26" s="29">
        <v>3.7400000000000003E-3</v>
      </c>
      <c r="L26" s="50" t="s">
        <v>22</v>
      </c>
      <c r="M26" s="2">
        <v>55</v>
      </c>
      <c r="N26" s="31">
        <v>0.55000000000000004</v>
      </c>
      <c r="O26" s="55">
        <v>3.22</v>
      </c>
      <c r="P26" s="51">
        <f t="shared" si="1"/>
        <v>55.55</v>
      </c>
      <c r="Q26" s="32">
        <v>1.7600000000000002</v>
      </c>
      <c r="R26" s="32">
        <v>1.5840000000000001</v>
      </c>
      <c r="S26" s="33">
        <v>0.42240000000000005</v>
      </c>
      <c r="T26" s="34">
        <v>1.694E-2</v>
      </c>
      <c r="U26" s="56">
        <v>7.7000000000000002E-3</v>
      </c>
    </row>
    <row r="27" spans="1:21" ht="17.25" thickTop="1" thickBot="1" x14ac:dyDescent="0.3">
      <c r="A27" s="1" t="s">
        <v>0</v>
      </c>
      <c r="B27" s="2" t="s">
        <v>10</v>
      </c>
      <c r="C27" s="9">
        <v>66</v>
      </c>
      <c r="D27" s="10">
        <v>2.82</v>
      </c>
      <c r="E27" s="4" t="str">
        <f t="shared" si="0"/>
        <v>Late gestation - Single Kid66</v>
      </c>
      <c r="F27" s="11">
        <v>1.87</v>
      </c>
      <c r="G27" s="11">
        <v>1.2320000000000002</v>
      </c>
      <c r="H27" s="12">
        <v>0.22660000000000002</v>
      </c>
      <c r="I27" s="13">
        <v>8.1400000000000014E-3</v>
      </c>
      <c r="J27" s="14">
        <v>4.4000000000000003E-3</v>
      </c>
      <c r="L27" s="50" t="s">
        <v>22</v>
      </c>
      <c r="M27" s="2">
        <v>66</v>
      </c>
      <c r="N27" s="25">
        <v>0</v>
      </c>
      <c r="O27" s="58">
        <v>2.58</v>
      </c>
      <c r="P27" s="51">
        <f t="shared" si="1"/>
        <v>66</v>
      </c>
      <c r="Q27" s="26">
        <v>1.6940000000000002</v>
      </c>
      <c r="R27" s="26">
        <v>0.83600000000000008</v>
      </c>
      <c r="S27" s="27">
        <v>0.12320000000000002</v>
      </c>
      <c r="T27" s="28">
        <v>3.5200000000000006E-3</v>
      </c>
      <c r="U27" s="59">
        <v>2.64E-3</v>
      </c>
    </row>
    <row r="28" spans="1:21" ht="16.5" thickBot="1" x14ac:dyDescent="0.3">
      <c r="A28" s="1" t="s">
        <v>0</v>
      </c>
      <c r="B28" s="2" t="s">
        <v>10</v>
      </c>
      <c r="C28" s="9">
        <v>88</v>
      </c>
      <c r="D28" s="10">
        <v>2.56</v>
      </c>
      <c r="E28" s="4" t="str">
        <f t="shared" si="0"/>
        <v>Late gestation - Single Kid88</v>
      </c>
      <c r="F28" s="11">
        <v>2.2660000000000005</v>
      </c>
      <c r="G28" s="11">
        <v>1.4960000000000002</v>
      </c>
      <c r="H28" s="12">
        <v>0.27060000000000001</v>
      </c>
      <c r="I28" s="13">
        <v>8.5800000000000008E-3</v>
      </c>
      <c r="J28" s="14">
        <v>5.0600000000000003E-3</v>
      </c>
      <c r="L28" s="50" t="s">
        <v>22</v>
      </c>
      <c r="M28" s="2">
        <v>66</v>
      </c>
      <c r="N28" s="10">
        <v>5.5000000000000007E-2</v>
      </c>
      <c r="O28" s="53">
        <v>2.85</v>
      </c>
      <c r="P28" s="51">
        <f t="shared" si="1"/>
        <v>66.055000000000007</v>
      </c>
      <c r="Q28" s="11">
        <v>1.8920000000000001</v>
      </c>
      <c r="R28" s="11">
        <v>0.92400000000000004</v>
      </c>
      <c r="S28" s="12">
        <v>0.154</v>
      </c>
      <c r="T28" s="13">
        <v>5.0600000000000003E-3</v>
      </c>
      <c r="U28" s="54">
        <v>3.3E-3</v>
      </c>
    </row>
    <row r="29" spans="1:21" ht="16.5" thickBot="1" x14ac:dyDescent="0.3">
      <c r="A29" s="1" t="s">
        <v>0</v>
      </c>
      <c r="B29" s="2" t="s">
        <v>10</v>
      </c>
      <c r="C29" s="9">
        <v>110.00000000000001</v>
      </c>
      <c r="D29" s="10">
        <v>2.97</v>
      </c>
      <c r="E29" s="4" t="str">
        <f t="shared" si="0"/>
        <v>Late gestation - Single Kid110</v>
      </c>
      <c r="F29" s="11">
        <v>3.278</v>
      </c>
      <c r="G29" s="11">
        <v>1.7380000000000002</v>
      </c>
      <c r="H29" s="12">
        <v>0.33440000000000003</v>
      </c>
      <c r="I29" s="13">
        <v>9.9000000000000008E-3</v>
      </c>
      <c r="J29" s="14">
        <v>6.3800000000000003E-3</v>
      </c>
      <c r="L29" s="50" t="s">
        <v>22</v>
      </c>
      <c r="M29" s="2">
        <v>66</v>
      </c>
      <c r="N29" s="10">
        <v>0.22000000000000003</v>
      </c>
      <c r="O29" s="53">
        <v>3.69</v>
      </c>
      <c r="P29" s="51">
        <f t="shared" si="1"/>
        <v>66.22</v>
      </c>
      <c r="Q29" s="11">
        <v>2.4420000000000006</v>
      </c>
      <c r="R29" s="11">
        <v>1.1880000000000002</v>
      </c>
      <c r="S29" s="12">
        <v>0.24860000000000002</v>
      </c>
      <c r="T29" s="13">
        <v>9.9000000000000008E-3</v>
      </c>
      <c r="U29" s="54">
        <v>5.5000000000000005E-3</v>
      </c>
    </row>
    <row r="30" spans="1:21" ht="16.5" thickBot="1" x14ac:dyDescent="0.3">
      <c r="A30" s="1" t="s">
        <v>0</v>
      </c>
      <c r="B30" s="2" t="s">
        <v>10</v>
      </c>
      <c r="C30" s="9">
        <v>132</v>
      </c>
      <c r="D30" s="10">
        <v>2.8</v>
      </c>
      <c r="E30" s="4" t="str">
        <f t="shared" si="0"/>
        <v>Late gestation - Single Kid132</v>
      </c>
      <c r="F30" s="11">
        <v>3.6960000000000002</v>
      </c>
      <c r="G30" s="11">
        <v>1.9580000000000002</v>
      </c>
      <c r="H30" s="12">
        <v>0.37400000000000005</v>
      </c>
      <c r="I30" s="13">
        <v>1.056E-2</v>
      </c>
      <c r="J30" s="14">
        <v>6.8200000000000005E-3</v>
      </c>
      <c r="L30" s="50" t="s">
        <v>22</v>
      </c>
      <c r="M30" s="2">
        <v>66</v>
      </c>
      <c r="N30" s="10">
        <v>0.33</v>
      </c>
      <c r="O30" s="53">
        <v>3.06</v>
      </c>
      <c r="P30" s="51">
        <f t="shared" si="1"/>
        <v>66.33</v>
      </c>
      <c r="Q30" s="11">
        <v>2.0240000000000005</v>
      </c>
      <c r="R30" s="11">
        <v>1.3420000000000001</v>
      </c>
      <c r="S30" s="12">
        <v>0.31240000000000001</v>
      </c>
      <c r="T30" s="13">
        <v>1.1880000000000002E-2</v>
      </c>
      <c r="U30" s="54">
        <v>6.1599999999999997E-3</v>
      </c>
    </row>
    <row r="31" spans="1:21" ht="16.5" thickBot="1" x14ac:dyDescent="0.3">
      <c r="A31" s="1" t="s">
        <v>0</v>
      </c>
      <c r="B31" s="2" t="s">
        <v>10</v>
      </c>
      <c r="C31" s="9">
        <v>154</v>
      </c>
      <c r="D31" s="10">
        <v>2.67</v>
      </c>
      <c r="E31" s="4" t="str">
        <f t="shared" si="0"/>
        <v>Late gestation - Single Kid154</v>
      </c>
      <c r="F31" s="11">
        <v>4.1140000000000008</v>
      </c>
      <c r="G31" s="11">
        <v>2.1779999999999999</v>
      </c>
      <c r="H31" s="12">
        <v>0.41360000000000002</v>
      </c>
      <c r="I31" s="13">
        <v>1.1219999999999999E-2</v>
      </c>
      <c r="J31" s="14">
        <v>7.4800000000000005E-3</v>
      </c>
      <c r="L31" s="50" t="s">
        <v>22</v>
      </c>
      <c r="M31" s="2">
        <v>66</v>
      </c>
      <c r="N31" s="10">
        <v>0.44000000000000006</v>
      </c>
      <c r="O31" s="53">
        <v>3.45</v>
      </c>
      <c r="P31" s="51">
        <f t="shared" si="1"/>
        <v>66.44</v>
      </c>
      <c r="Q31" s="11">
        <v>2.2880000000000003</v>
      </c>
      <c r="R31" s="11">
        <v>1.518</v>
      </c>
      <c r="S31" s="12">
        <v>0.37620000000000003</v>
      </c>
      <c r="T31" s="13">
        <v>1.4960000000000001E-2</v>
      </c>
      <c r="U31" s="54">
        <v>7.4800000000000005E-3</v>
      </c>
    </row>
    <row r="32" spans="1:21" ht="16.5" thickBot="1" x14ac:dyDescent="0.3">
      <c r="A32" s="1" t="s">
        <v>0</v>
      </c>
      <c r="B32" s="2" t="s">
        <v>10</v>
      </c>
      <c r="C32" s="15">
        <v>176</v>
      </c>
      <c r="D32" s="16">
        <v>2.5499999999999998</v>
      </c>
      <c r="E32" s="4" t="str">
        <f t="shared" si="0"/>
        <v>Late gestation - Single Kid176</v>
      </c>
      <c r="F32" s="17">
        <v>4.4880000000000004</v>
      </c>
      <c r="G32" s="17">
        <v>2.3760000000000003</v>
      </c>
      <c r="H32" s="18">
        <v>0.44880000000000003</v>
      </c>
      <c r="I32" s="19">
        <v>1.166E-2</v>
      </c>
      <c r="J32" s="20">
        <v>7.92E-3</v>
      </c>
      <c r="L32" s="50" t="s">
        <v>22</v>
      </c>
      <c r="M32" s="2">
        <v>66</v>
      </c>
      <c r="N32" s="10">
        <v>0.55000000000000004</v>
      </c>
      <c r="O32" s="53">
        <v>3.84</v>
      </c>
      <c r="P32" s="51">
        <f t="shared" si="1"/>
        <v>66.55</v>
      </c>
      <c r="Q32" s="11">
        <v>2.5299999999999998</v>
      </c>
      <c r="R32" s="11">
        <v>1.6940000000000002</v>
      </c>
      <c r="S32" s="12">
        <v>0.43780000000000002</v>
      </c>
      <c r="T32" s="13">
        <v>1.804E-2</v>
      </c>
      <c r="U32" s="54">
        <v>8.8000000000000005E-3</v>
      </c>
    </row>
    <row r="33" spans="1:21" ht="16.5" thickBot="1" x14ac:dyDescent="0.3">
      <c r="A33" s="1" t="s">
        <v>0</v>
      </c>
      <c r="B33" s="2" t="s">
        <v>13</v>
      </c>
      <c r="C33" s="24">
        <v>44</v>
      </c>
      <c r="D33" s="25">
        <v>3.1</v>
      </c>
      <c r="E33" s="4" t="str">
        <f t="shared" si="0"/>
        <v>Late gestation - Twins44</v>
      </c>
      <c r="F33" s="26">
        <v>1.3640000000000001</v>
      </c>
      <c r="G33" s="26">
        <v>1.0780000000000001</v>
      </c>
      <c r="H33" s="27">
        <v>0.21560000000000001</v>
      </c>
      <c r="I33" s="28">
        <v>1.0780000000000001E-2</v>
      </c>
      <c r="J33" s="29">
        <v>5.0600000000000003E-3</v>
      </c>
      <c r="L33" s="50" t="s">
        <v>22</v>
      </c>
      <c r="M33" s="2">
        <v>66</v>
      </c>
      <c r="N33" s="31">
        <v>0.66</v>
      </c>
      <c r="O33" s="55">
        <v>3.14</v>
      </c>
      <c r="P33" s="51">
        <f t="shared" si="1"/>
        <v>66.66</v>
      </c>
      <c r="Q33" s="32">
        <v>2.0680000000000001</v>
      </c>
      <c r="R33" s="32">
        <v>1.8480000000000001</v>
      </c>
      <c r="S33" s="33">
        <v>0.50160000000000005</v>
      </c>
      <c r="T33" s="34">
        <v>2.002E-2</v>
      </c>
      <c r="U33" s="56">
        <v>9.2400000000000017E-3</v>
      </c>
    </row>
    <row r="34" spans="1:21" ht="17.25" thickTop="1" thickBot="1" x14ac:dyDescent="0.3">
      <c r="A34" s="1" t="s">
        <v>0</v>
      </c>
      <c r="B34" s="2" t="s">
        <v>13</v>
      </c>
      <c r="C34" s="9">
        <v>66</v>
      </c>
      <c r="D34" s="10">
        <v>2.68</v>
      </c>
      <c r="E34" s="4" t="str">
        <f t="shared" si="0"/>
        <v>Late gestation - Twins66</v>
      </c>
      <c r="F34" s="11">
        <v>1.7600000000000002</v>
      </c>
      <c r="G34" s="11">
        <v>1.4080000000000001</v>
      </c>
      <c r="H34" s="12">
        <v>0.27060000000000001</v>
      </c>
      <c r="I34" s="13">
        <v>1.1219999999999999E-2</v>
      </c>
      <c r="J34" s="14">
        <v>5.5000000000000005E-3</v>
      </c>
      <c r="L34" s="50" t="s">
        <v>22</v>
      </c>
      <c r="M34" s="2">
        <v>77</v>
      </c>
      <c r="N34" s="25">
        <v>0</v>
      </c>
      <c r="O34" s="58">
        <v>2.48</v>
      </c>
      <c r="P34" s="51">
        <f t="shared" si="1"/>
        <v>77</v>
      </c>
      <c r="Q34" s="26">
        <v>1.9140000000000001</v>
      </c>
      <c r="R34" s="26">
        <v>0.94600000000000006</v>
      </c>
      <c r="S34" s="27">
        <v>0.13860000000000003</v>
      </c>
      <c r="T34" s="28">
        <v>3.7400000000000003E-3</v>
      </c>
      <c r="U34" s="59">
        <v>2.8600000000000001E-3</v>
      </c>
    </row>
    <row r="35" spans="1:21" ht="16.5" thickBot="1" x14ac:dyDescent="0.3">
      <c r="A35" s="1" t="s">
        <v>0</v>
      </c>
      <c r="B35" s="2" t="s">
        <v>13</v>
      </c>
      <c r="C35" s="9">
        <v>88</v>
      </c>
      <c r="D35" s="10">
        <v>2.9</v>
      </c>
      <c r="E35" s="4" t="str">
        <f t="shared" si="0"/>
        <v>Late gestation - Twins88</v>
      </c>
      <c r="F35" s="11">
        <v>2.552</v>
      </c>
      <c r="G35" s="11">
        <v>1.6940000000000002</v>
      </c>
      <c r="H35" s="12">
        <v>0.33660000000000001</v>
      </c>
      <c r="I35" s="13">
        <v>1.2319999999999999E-2</v>
      </c>
      <c r="J35" s="14">
        <v>6.6E-3</v>
      </c>
      <c r="L35" s="50" t="s">
        <v>22</v>
      </c>
      <c r="M35" s="2">
        <v>77</v>
      </c>
      <c r="N35" s="10">
        <v>5.5000000000000007E-2</v>
      </c>
      <c r="O35" s="53">
        <v>2.71</v>
      </c>
      <c r="P35" s="51">
        <f t="shared" si="1"/>
        <v>77.055000000000007</v>
      </c>
      <c r="Q35" s="11">
        <v>2.09</v>
      </c>
      <c r="R35" s="11">
        <v>1.034</v>
      </c>
      <c r="S35" s="12">
        <v>0.1694</v>
      </c>
      <c r="T35" s="13">
        <v>5.28E-3</v>
      </c>
      <c r="U35" s="54">
        <v>3.5200000000000006E-3</v>
      </c>
    </row>
    <row r="36" spans="1:21" ht="16.5" thickBot="1" x14ac:dyDescent="0.3">
      <c r="A36" s="1" t="s">
        <v>0</v>
      </c>
      <c r="B36" s="2" t="s">
        <v>13</v>
      </c>
      <c r="C36" s="9">
        <v>110.00000000000001</v>
      </c>
      <c r="D36" s="10">
        <v>2.69</v>
      </c>
      <c r="E36" s="4" t="str">
        <f t="shared" si="0"/>
        <v>Late gestation - Twins110</v>
      </c>
      <c r="F36" s="11">
        <v>2.9480000000000004</v>
      </c>
      <c r="G36" s="11">
        <v>1.9580000000000002</v>
      </c>
      <c r="H36" s="12">
        <v>0.38500000000000006</v>
      </c>
      <c r="I36" s="13">
        <v>1.2980000000000002E-2</v>
      </c>
      <c r="J36" s="14">
        <v>7.26E-3</v>
      </c>
      <c r="L36" s="50" t="s">
        <v>22</v>
      </c>
      <c r="M36" s="2">
        <v>77</v>
      </c>
      <c r="N36" s="10">
        <v>0.22000000000000003</v>
      </c>
      <c r="O36" s="53">
        <v>3.43</v>
      </c>
      <c r="P36" s="51">
        <f t="shared" si="1"/>
        <v>77.22</v>
      </c>
      <c r="Q36" s="11">
        <v>2.64</v>
      </c>
      <c r="R36" s="11">
        <v>1.276</v>
      </c>
      <c r="S36" s="12">
        <v>0.26400000000000001</v>
      </c>
      <c r="T36" s="13">
        <v>1.0120000000000001E-2</v>
      </c>
      <c r="U36" s="54">
        <v>5.9400000000000008E-3</v>
      </c>
    </row>
    <row r="37" spans="1:21" ht="16.5" thickBot="1" x14ac:dyDescent="0.3">
      <c r="A37" s="1" t="s">
        <v>0</v>
      </c>
      <c r="B37" s="2" t="s">
        <v>13</v>
      </c>
      <c r="C37" s="9">
        <v>132</v>
      </c>
      <c r="D37" s="10">
        <v>2.54</v>
      </c>
      <c r="E37" s="4" t="str">
        <f t="shared" si="0"/>
        <v>Late gestation - Twins132</v>
      </c>
      <c r="F37" s="11">
        <v>3.3440000000000003</v>
      </c>
      <c r="G37" s="11">
        <v>2.2220000000000004</v>
      </c>
      <c r="H37" s="12">
        <v>0.43340000000000001</v>
      </c>
      <c r="I37" s="13">
        <v>1.342E-2</v>
      </c>
      <c r="J37" s="14">
        <v>7.7000000000000002E-3</v>
      </c>
      <c r="L37" s="50" t="s">
        <v>22</v>
      </c>
      <c r="M37" s="2">
        <v>77</v>
      </c>
      <c r="N37" s="10">
        <v>0.33</v>
      </c>
      <c r="O37" s="53">
        <v>3.92</v>
      </c>
      <c r="P37" s="51">
        <f t="shared" si="1"/>
        <v>77.33</v>
      </c>
      <c r="Q37" s="11">
        <v>3.0140000000000007</v>
      </c>
      <c r="R37" s="11">
        <v>1.4520000000000002</v>
      </c>
      <c r="S37" s="12">
        <v>0.32780000000000004</v>
      </c>
      <c r="T37" s="13">
        <v>1.342E-2</v>
      </c>
      <c r="U37" s="54">
        <v>7.4800000000000005E-3</v>
      </c>
    </row>
    <row r="38" spans="1:21" ht="16.5" thickBot="1" x14ac:dyDescent="0.3">
      <c r="A38" s="1" t="s">
        <v>0</v>
      </c>
      <c r="B38" s="2" t="s">
        <v>13</v>
      </c>
      <c r="C38" s="9">
        <v>154</v>
      </c>
      <c r="D38" s="10">
        <v>2.4</v>
      </c>
      <c r="E38" s="4" t="str">
        <f t="shared" si="0"/>
        <v>Late gestation - Twins154</v>
      </c>
      <c r="F38" s="11">
        <v>3.6960000000000002</v>
      </c>
      <c r="G38" s="11">
        <v>2.4640000000000004</v>
      </c>
      <c r="H38" s="12">
        <v>0.47300000000000003</v>
      </c>
      <c r="I38" s="13">
        <v>1.3860000000000001E-2</v>
      </c>
      <c r="J38" s="14">
        <v>8.1400000000000014E-3</v>
      </c>
      <c r="L38" s="50" t="s">
        <v>22</v>
      </c>
      <c r="M38" s="2">
        <v>77</v>
      </c>
      <c r="N38" s="10">
        <v>0.44000000000000006</v>
      </c>
      <c r="O38" s="53">
        <v>3.16</v>
      </c>
      <c r="P38" s="51">
        <f t="shared" si="1"/>
        <v>77.44</v>
      </c>
      <c r="Q38" s="11">
        <v>2.4200000000000004</v>
      </c>
      <c r="R38" s="11">
        <v>1.6280000000000001</v>
      </c>
      <c r="S38" s="12">
        <v>0.39380000000000004</v>
      </c>
      <c r="T38" s="13">
        <v>1.5180000000000003E-2</v>
      </c>
      <c r="U38" s="54">
        <v>7.7000000000000002E-3</v>
      </c>
    </row>
    <row r="39" spans="1:21" ht="16.5" thickBot="1" x14ac:dyDescent="0.3">
      <c r="A39" s="1" t="s">
        <v>0</v>
      </c>
      <c r="B39" s="2" t="s">
        <v>13</v>
      </c>
      <c r="C39" s="15">
        <v>176</v>
      </c>
      <c r="D39" s="16">
        <v>2.9</v>
      </c>
      <c r="E39" s="4" t="str">
        <f t="shared" si="0"/>
        <v>Late gestation - Twins176</v>
      </c>
      <c r="F39" s="17">
        <v>5.1040000000000001</v>
      </c>
      <c r="G39" s="17">
        <v>2.706</v>
      </c>
      <c r="H39" s="18">
        <v>0.55880000000000007</v>
      </c>
      <c r="I39" s="19">
        <v>1.584E-2</v>
      </c>
      <c r="J39" s="20">
        <v>1.0120000000000001E-2</v>
      </c>
      <c r="L39" s="50" t="s">
        <v>22</v>
      </c>
      <c r="M39" s="2">
        <v>77</v>
      </c>
      <c r="N39" s="10">
        <v>0.55000000000000004</v>
      </c>
      <c r="O39" s="53">
        <v>3.49</v>
      </c>
      <c r="P39" s="51">
        <f t="shared" si="1"/>
        <v>77.55</v>
      </c>
      <c r="Q39" s="11">
        <v>2.6840000000000002</v>
      </c>
      <c r="R39" s="11">
        <v>1.7820000000000003</v>
      </c>
      <c r="S39" s="12">
        <v>0.45320000000000005</v>
      </c>
      <c r="T39" s="13">
        <v>1.8260000000000002E-2</v>
      </c>
      <c r="U39" s="54">
        <v>9.0200000000000002E-3</v>
      </c>
    </row>
    <row r="40" spans="1:21" ht="16.5" thickBot="1" x14ac:dyDescent="0.3">
      <c r="A40" s="1" t="s">
        <v>0</v>
      </c>
      <c r="B40" s="2" t="s">
        <v>14</v>
      </c>
      <c r="C40" s="24">
        <v>66</v>
      </c>
      <c r="D40" s="25">
        <v>2.86</v>
      </c>
      <c r="E40" s="4" t="str">
        <f t="shared" si="0"/>
        <v>Late gestation - Triplets or More66</v>
      </c>
      <c r="F40" s="26">
        <v>1.8920000000000001</v>
      </c>
      <c r="G40" s="26">
        <v>1.4960000000000002</v>
      </c>
      <c r="H40" s="27">
        <v>0.30360000000000004</v>
      </c>
      <c r="I40" s="28">
        <v>1.452E-2</v>
      </c>
      <c r="J40" s="29">
        <v>6.8200000000000005E-3</v>
      </c>
      <c r="L40" s="50" t="s">
        <v>22</v>
      </c>
      <c r="M40" s="2">
        <v>77</v>
      </c>
      <c r="N40" s="31">
        <v>0.66</v>
      </c>
      <c r="O40" s="55">
        <v>3.83</v>
      </c>
      <c r="P40" s="51">
        <f t="shared" si="1"/>
        <v>77.66</v>
      </c>
      <c r="Q40" s="32">
        <v>2.9480000000000004</v>
      </c>
      <c r="R40" s="32">
        <v>1.9580000000000002</v>
      </c>
      <c r="S40" s="33">
        <v>0.51700000000000002</v>
      </c>
      <c r="T40" s="34">
        <v>2.1340000000000001E-2</v>
      </c>
      <c r="U40" s="56">
        <v>1.034E-2</v>
      </c>
    </row>
    <row r="41" spans="1:21" ht="17.25" thickTop="1" thickBot="1" x14ac:dyDescent="0.3">
      <c r="A41" s="1" t="s">
        <v>0</v>
      </c>
      <c r="B41" s="2" t="s">
        <v>14</v>
      </c>
      <c r="C41" s="9">
        <v>88</v>
      </c>
      <c r="D41" s="10">
        <v>2.6</v>
      </c>
      <c r="E41" s="4" t="str">
        <f t="shared" si="0"/>
        <v>Late gestation - Triplets or More88</v>
      </c>
      <c r="F41" s="11">
        <v>2.2880000000000003</v>
      </c>
      <c r="G41" s="11">
        <v>1.8260000000000001</v>
      </c>
      <c r="H41" s="12">
        <v>0.36080000000000001</v>
      </c>
      <c r="I41" s="13">
        <v>1.4960000000000001E-2</v>
      </c>
      <c r="J41" s="14">
        <v>7.4800000000000005E-3</v>
      </c>
      <c r="L41" s="50" t="s">
        <v>22</v>
      </c>
      <c r="M41" s="2">
        <v>88</v>
      </c>
      <c r="N41" s="25">
        <v>0</v>
      </c>
      <c r="O41" s="58">
        <v>2.4</v>
      </c>
      <c r="P41" s="51">
        <f t="shared" si="1"/>
        <v>88</v>
      </c>
      <c r="Q41" s="26">
        <v>2.1120000000000001</v>
      </c>
      <c r="R41" s="26">
        <v>1.056</v>
      </c>
      <c r="S41" s="27">
        <v>0.15180000000000002</v>
      </c>
      <c r="T41" s="28">
        <v>3.96E-3</v>
      </c>
      <c r="U41" s="59">
        <v>3.0799999999999998E-3</v>
      </c>
    </row>
    <row r="42" spans="1:21" ht="16.5" thickBot="1" x14ac:dyDescent="0.3">
      <c r="A42" s="1" t="s">
        <v>0</v>
      </c>
      <c r="B42" s="2" t="s">
        <v>14</v>
      </c>
      <c r="C42" s="9">
        <v>110.00000000000001</v>
      </c>
      <c r="D42" s="10">
        <v>2.39</v>
      </c>
      <c r="E42" s="4" t="str">
        <f t="shared" si="0"/>
        <v>Late gestation - Triplets or More110</v>
      </c>
      <c r="F42" s="11">
        <v>2.6179999999999999</v>
      </c>
      <c r="G42" s="11">
        <v>2.09</v>
      </c>
      <c r="H42" s="12">
        <v>0.40920000000000006</v>
      </c>
      <c r="I42" s="13">
        <v>1.54E-2</v>
      </c>
      <c r="J42" s="14">
        <v>7.92E-3</v>
      </c>
      <c r="L42" s="50" t="s">
        <v>22</v>
      </c>
      <c r="M42" s="2">
        <v>88</v>
      </c>
      <c r="N42" s="10">
        <v>5.5000000000000007E-2</v>
      </c>
      <c r="O42" s="53">
        <v>2.6</v>
      </c>
      <c r="P42" s="51">
        <f t="shared" si="1"/>
        <v>88.055000000000007</v>
      </c>
      <c r="Q42" s="11">
        <v>2.2880000000000003</v>
      </c>
      <c r="R42" s="11">
        <v>1.1220000000000001</v>
      </c>
      <c r="S42" s="12">
        <v>0.18480000000000002</v>
      </c>
      <c r="T42" s="13">
        <v>5.7200000000000003E-3</v>
      </c>
      <c r="U42" s="54">
        <v>3.96E-3</v>
      </c>
    </row>
    <row r="43" spans="1:21" ht="16.5" thickBot="1" x14ac:dyDescent="0.3">
      <c r="A43" s="1" t="s">
        <v>0</v>
      </c>
      <c r="B43" s="2" t="s">
        <v>14</v>
      </c>
      <c r="C43" s="9">
        <v>132</v>
      </c>
      <c r="D43" s="10">
        <v>2.69</v>
      </c>
      <c r="E43" s="4" t="str">
        <f t="shared" si="0"/>
        <v>Late gestation - Triplets or More132</v>
      </c>
      <c r="F43" s="11">
        <v>3.5420000000000007</v>
      </c>
      <c r="G43" s="11">
        <v>2.3540000000000005</v>
      </c>
      <c r="H43" s="12">
        <v>0.47960000000000003</v>
      </c>
      <c r="I43" s="13">
        <v>1.6719999999999999E-2</v>
      </c>
      <c r="J43" s="14">
        <v>9.2400000000000017E-3</v>
      </c>
      <c r="L43" s="50" t="s">
        <v>22</v>
      </c>
      <c r="M43" s="2">
        <v>88</v>
      </c>
      <c r="N43" s="10">
        <v>0.22000000000000003</v>
      </c>
      <c r="O43" s="53">
        <v>3.23</v>
      </c>
      <c r="P43" s="51">
        <f t="shared" si="1"/>
        <v>88.22</v>
      </c>
      <c r="Q43" s="11">
        <v>2.8380000000000005</v>
      </c>
      <c r="R43" s="11">
        <v>1.3860000000000001</v>
      </c>
      <c r="S43" s="12">
        <v>0.27940000000000004</v>
      </c>
      <c r="T43" s="13">
        <v>1.034E-2</v>
      </c>
      <c r="U43" s="54">
        <v>6.1599999999999997E-3</v>
      </c>
    </row>
    <row r="44" spans="1:21" ht="16.5" thickBot="1" x14ac:dyDescent="0.3">
      <c r="A44" s="1" t="s">
        <v>0</v>
      </c>
      <c r="B44" s="2" t="s">
        <v>14</v>
      </c>
      <c r="C44" s="9">
        <v>154</v>
      </c>
      <c r="D44" s="10">
        <v>2.56</v>
      </c>
      <c r="E44" s="4" t="str">
        <f t="shared" si="0"/>
        <v>Late gestation - Triplets or More154</v>
      </c>
      <c r="F44" s="11">
        <v>3.9380000000000006</v>
      </c>
      <c r="G44" s="11">
        <v>2.6179999999999999</v>
      </c>
      <c r="H44" s="12">
        <v>0.52800000000000002</v>
      </c>
      <c r="I44" s="13">
        <v>1.7380000000000003E-2</v>
      </c>
      <c r="J44" s="14">
        <v>9.6800000000000011E-3</v>
      </c>
      <c r="L44" s="50" t="s">
        <v>22</v>
      </c>
      <c r="M44" s="2">
        <v>88</v>
      </c>
      <c r="N44" s="10">
        <v>0.33</v>
      </c>
      <c r="O44" s="53">
        <v>3.65</v>
      </c>
      <c r="P44" s="51">
        <f t="shared" si="1"/>
        <v>88.33</v>
      </c>
      <c r="Q44" s="11">
        <v>3.2120000000000002</v>
      </c>
      <c r="R44" s="11">
        <v>1.5620000000000001</v>
      </c>
      <c r="S44" s="12">
        <v>0.34100000000000003</v>
      </c>
      <c r="T44" s="13">
        <v>1.3640000000000001E-2</v>
      </c>
      <c r="U44" s="54">
        <v>7.7000000000000002E-3</v>
      </c>
    </row>
    <row r="45" spans="1:21" ht="16.5" thickBot="1" x14ac:dyDescent="0.3">
      <c r="A45" s="1" t="s">
        <v>0</v>
      </c>
      <c r="B45" s="2" t="s">
        <v>14</v>
      </c>
      <c r="C45" s="30">
        <v>176</v>
      </c>
      <c r="D45" s="31">
        <v>2.4500000000000002</v>
      </c>
      <c r="E45" s="4" t="str">
        <f t="shared" si="0"/>
        <v>Late gestation - Triplets or More176</v>
      </c>
      <c r="F45" s="32">
        <v>4.3120000000000003</v>
      </c>
      <c r="G45" s="32">
        <v>2.8600000000000003</v>
      </c>
      <c r="H45" s="33">
        <v>0.57420000000000004</v>
      </c>
      <c r="I45" s="34">
        <v>1.7819999999999999E-2</v>
      </c>
      <c r="J45" s="35">
        <v>1.0120000000000001E-2</v>
      </c>
      <c r="L45" s="50" t="s">
        <v>22</v>
      </c>
      <c r="M45" s="2">
        <v>88</v>
      </c>
      <c r="N45" s="10">
        <v>0.44000000000000006</v>
      </c>
      <c r="O45" s="53">
        <v>2.93</v>
      </c>
      <c r="P45" s="51">
        <f t="shared" si="1"/>
        <v>88.44</v>
      </c>
      <c r="Q45" s="11">
        <v>2.5739999999999998</v>
      </c>
      <c r="R45" s="11">
        <v>1.7160000000000002</v>
      </c>
      <c r="S45" s="12">
        <v>0.40479999999999999</v>
      </c>
      <c r="T45" s="13">
        <v>1.54E-2</v>
      </c>
      <c r="U45" s="54">
        <v>7.92E-3</v>
      </c>
    </row>
    <row r="46" spans="1:21" ht="17.25" thickTop="1" thickBot="1" x14ac:dyDescent="0.3">
      <c r="A46" s="1" t="s">
        <v>0</v>
      </c>
      <c r="B46" s="2" t="s">
        <v>15</v>
      </c>
      <c r="C46" s="24">
        <v>44</v>
      </c>
      <c r="D46" s="25">
        <v>3.63</v>
      </c>
      <c r="E46" s="4" t="str">
        <f t="shared" si="0"/>
        <v>Early lactation - Single Kid44</v>
      </c>
      <c r="F46" s="26">
        <v>1.6060000000000001</v>
      </c>
      <c r="G46" s="26">
        <v>0.8580000000000001</v>
      </c>
      <c r="H46" s="27">
        <v>0.1804</v>
      </c>
      <c r="I46" s="28">
        <v>1.0120000000000001E-2</v>
      </c>
      <c r="J46" s="29">
        <v>5.9400000000000008E-3</v>
      </c>
      <c r="L46" s="50" t="s">
        <v>22</v>
      </c>
      <c r="M46" s="2">
        <v>88</v>
      </c>
      <c r="N46" s="10">
        <v>0.55000000000000004</v>
      </c>
      <c r="O46" s="53">
        <v>3.22</v>
      </c>
      <c r="P46" s="51">
        <f t="shared" si="1"/>
        <v>88.55</v>
      </c>
      <c r="Q46" s="11">
        <v>2.8380000000000005</v>
      </c>
      <c r="R46" s="11">
        <v>1.8920000000000001</v>
      </c>
      <c r="S46" s="12">
        <v>0.46860000000000002</v>
      </c>
      <c r="T46" s="13">
        <v>1.8480000000000003E-2</v>
      </c>
      <c r="U46" s="54">
        <v>9.2400000000000017E-3</v>
      </c>
    </row>
    <row r="47" spans="1:21" ht="16.5" thickBot="1" x14ac:dyDescent="0.3">
      <c r="A47" s="1" t="s">
        <v>0</v>
      </c>
      <c r="B47" s="2" t="s">
        <v>15</v>
      </c>
      <c r="C47" s="9">
        <v>66</v>
      </c>
      <c r="D47" s="10">
        <v>3.18</v>
      </c>
      <c r="E47" s="4" t="str">
        <f t="shared" si="0"/>
        <v>Early lactation - Single Kid66</v>
      </c>
      <c r="F47" s="11">
        <v>2.09</v>
      </c>
      <c r="G47" s="11">
        <v>1.1220000000000001</v>
      </c>
      <c r="H47" s="12">
        <v>0.23100000000000004</v>
      </c>
      <c r="I47" s="13">
        <v>1.0780000000000001E-2</v>
      </c>
      <c r="J47" s="14">
        <v>6.3800000000000003E-3</v>
      </c>
      <c r="L47" s="50" t="s">
        <v>22</v>
      </c>
      <c r="M47" s="2">
        <v>88</v>
      </c>
      <c r="N47" s="40">
        <v>0.66</v>
      </c>
      <c r="O47" s="60">
        <v>3.51</v>
      </c>
      <c r="P47" s="51">
        <f t="shared" si="1"/>
        <v>88.66</v>
      </c>
      <c r="Q47" s="41">
        <v>3.1019999999999999</v>
      </c>
      <c r="R47" s="41">
        <v>2.0680000000000001</v>
      </c>
      <c r="S47" s="42">
        <v>0.5324000000000001</v>
      </c>
      <c r="T47" s="43">
        <v>2.1560000000000003E-2</v>
      </c>
      <c r="U47" s="61">
        <v>1.056E-2</v>
      </c>
    </row>
    <row r="48" spans="1:21" ht="16.5" thickBot="1" x14ac:dyDescent="0.3">
      <c r="A48" s="1" t="s">
        <v>0</v>
      </c>
      <c r="B48" s="2" t="s">
        <v>15</v>
      </c>
      <c r="C48" s="9">
        <v>88</v>
      </c>
      <c r="D48" s="10">
        <v>2.92</v>
      </c>
      <c r="E48" s="4" t="str">
        <f t="shared" si="0"/>
        <v>Early lactation - Single Kid88</v>
      </c>
      <c r="F48" s="11">
        <v>2.5739999999999998</v>
      </c>
      <c r="G48" s="11">
        <v>1.3640000000000001</v>
      </c>
      <c r="H48" s="12">
        <v>0.27940000000000004</v>
      </c>
      <c r="I48" s="13">
        <v>1.1440000000000001E-2</v>
      </c>
      <c r="J48" s="14">
        <v>7.0400000000000011E-3</v>
      </c>
      <c r="L48" s="50"/>
      <c r="M48" s="2"/>
      <c r="N48" s="68"/>
      <c r="O48" s="69"/>
      <c r="P48" s="51"/>
      <c r="Q48" s="70"/>
      <c r="R48" s="70"/>
      <c r="S48" s="71"/>
      <c r="T48" s="72"/>
      <c r="U48" s="73"/>
    </row>
    <row r="49" spans="1:21" ht="16.5" thickBot="1" x14ac:dyDescent="0.3">
      <c r="A49" s="1" t="s">
        <v>0</v>
      </c>
      <c r="B49" s="2" t="s">
        <v>15</v>
      </c>
      <c r="C49" s="9">
        <v>110.00000000000001</v>
      </c>
      <c r="D49" s="10">
        <v>2.72</v>
      </c>
      <c r="E49" s="4" t="str">
        <f t="shared" si="0"/>
        <v>Early lactation - Single Kid110</v>
      </c>
      <c r="F49" s="11">
        <v>2.9920000000000004</v>
      </c>
      <c r="G49" s="11">
        <v>1.5840000000000001</v>
      </c>
      <c r="H49" s="12">
        <v>0.32120000000000004</v>
      </c>
      <c r="I49" s="13">
        <v>1.2100000000000001E-2</v>
      </c>
      <c r="J49" s="14">
        <v>7.7000000000000002E-3</v>
      </c>
      <c r="L49" s="50"/>
      <c r="M49" s="2"/>
      <c r="N49" s="68"/>
      <c r="O49" s="69"/>
      <c r="P49" s="51"/>
      <c r="Q49" s="70"/>
      <c r="R49" s="70"/>
      <c r="S49" s="71"/>
      <c r="T49" s="72"/>
      <c r="U49" s="73"/>
    </row>
    <row r="50" spans="1:21" ht="16.5" thickBot="1" x14ac:dyDescent="0.3">
      <c r="A50" s="1" t="s">
        <v>0</v>
      </c>
      <c r="B50" s="2" t="s">
        <v>15</v>
      </c>
      <c r="C50" s="9">
        <v>132</v>
      </c>
      <c r="D50" s="10">
        <v>2.58</v>
      </c>
      <c r="E50" s="4" t="str">
        <f t="shared" si="0"/>
        <v>Early lactation - Single Kid132</v>
      </c>
      <c r="F50" s="11">
        <v>3.4100000000000006</v>
      </c>
      <c r="G50" s="11">
        <v>1.804</v>
      </c>
      <c r="H50" s="12">
        <v>0.36300000000000004</v>
      </c>
      <c r="I50" s="13">
        <v>1.2760000000000001E-2</v>
      </c>
      <c r="J50" s="14">
        <v>8.3599999999999994E-3</v>
      </c>
      <c r="L50" s="50"/>
      <c r="M50" s="36" t="s">
        <v>20</v>
      </c>
      <c r="N50" s="37" t="s">
        <v>21</v>
      </c>
      <c r="O50" s="37" t="s">
        <v>4</v>
      </c>
      <c r="P50" s="37"/>
      <c r="Q50" s="37" t="s">
        <v>5</v>
      </c>
      <c r="R50" s="37" t="s">
        <v>6</v>
      </c>
      <c r="S50" s="37" t="s">
        <v>7</v>
      </c>
      <c r="T50" s="37" t="s">
        <v>8</v>
      </c>
      <c r="U50" s="57" t="s">
        <v>9</v>
      </c>
    </row>
    <row r="51" spans="1:21" ht="16.5" thickBot="1" x14ac:dyDescent="0.3">
      <c r="A51" s="1" t="s">
        <v>0</v>
      </c>
      <c r="B51" s="2" t="s">
        <v>15</v>
      </c>
      <c r="C51" s="9">
        <v>154</v>
      </c>
      <c r="D51" s="10">
        <v>2.4700000000000002</v>
      </c>
      <c r="E51" s="4" t="str">
        <f t="shared" si="0"/>
        <v>Early lactation - Single Kid154</v>
      </c>
      <c r="F51" s="11">
        <v>3.806</v>
      </c>
      <c r="G51" s="11">
        <v>2.0240000000000005</v>
      </c>
      <c r="H51" s="12">
        <v>0.40040000000000003</v>
      </c>
      <c r="I51" s="13">
        <v>1.32E-2</v>
      </c>
      <c r="J51" s="14">
        <v>8.8000000000000005E-3</v>
      </c>
      <c r="L51" s="50" t="s">
        <v>23</v>
      </c>
      <c r="M51" s="2">
        <v>22</v>
      </c>
      <c r="N51" s="4">
        <v>0</v>
      </c>
      <c r="O51" s="51">
        <v>3.96</v>
      </c>
      <c r="P51" s="51">
        <f t="shared" si="1"/>
        <v>22</v>
      </c>
      <c r="Q51" s="5">
        <v>0.88000000000000012</v>
      </c>
      <c r="R51" s="5">
        <v>0.44000000000000006</v>
      </c>
      <c r="S51" s="6">
        <v>5.5000000000000007E-2</v>
      </c>
      <c r="T51" s="7">
        <v>2.4200000000000003E-3</v>
      </c>
      <c r="U51" s="52">
        <v>1.5399999999999999E-3</v>
      </c>
    </row>
    <row r="52" spans="1:21" ht="16.5" thickBot="1" x14ac:dyDescent="0.3">
      <c r="A52" s="1" t="s">
        <v>0</v>
      </c>
      <c r="B52" s="2" t="s">
        <v>15</v>
      </c>
      <c r="C52" s="15">
        <v>176</v>
      </c>
      <c r="D52" s="16">
        <v>2.37</v>
      </c>
      <c r="E52" s="4" t="str">
        <f t="shared" si="0"/>
        <v>Early lactation - Single Kid176</v>
      </c>
      <c r="F52" s="17">
        <v>4.18</v>
      </c>
      <c r="G52" s="17">
        <v>2.2220000000000004</v>
      </c>
      <c r="H52" s="18">
        <v>0.43560000000000004</v>
      </c>
      <c r="I52" s="19">
        <v>1.3640000000000001E-2</v>
      </c>
      <c r="J52" s="20">
        <v>9.2400000000000017E-3</v>
      </c>
      <c r="L52" s="50" t="s">
        <v>23</v>
      </c>
      <c r="M52" s="2">
        <v>22</v>
      </c>
      <c r="N52" s="10">
        <v>5.5000000000000007E-2</v>
      </c>
      <c r="O52" s="53">
        <v>3.5</v>
      </c>
      <c r="P52" s="51">
        <f t="shared" si="1"/>
        <v>22.055</v>
      </c>
      <c r="Q52" s="11">
        <v>0.77</v>
      </c>
      <c r="R52" s="11">
        <v>0.50600000000000012</v>
      </c>
      <c r="S52" s="12">
        <v>8.5800000000000015E-2</v>
      </c>
      <c r="T52" s="13">
        <v>3.5200000000000006E-3</v>
      </c>
      <c r="U52" s="54">
        <v>1.7600000000000003E-3</v>
      </c>
    </row>
    <row r="53" spans="1:21" ht="16.5" thickBot="1" x14ac:dyDescent="0.3">
      <c r="A53" s="1" t="s">
        <v>0</v>
      </c>
      <c r="B53" s="2" t="s">
        <v>16</v>
      </c>
      <c r="C53" s="24">
        <v>44</v>
      </c>
      <c r="D53" s="25">
        <v>3.32</v>
      </c>
      <c r="E53" s="4" t="str">
        <f t="shared" si="0"/>
        <v>Early Lactation - Twins44</v>
      </c>
      <c r="F53" s="26">
        <v>1.4520000000000002</v>
      </c>
      <c r="G53" s="26">
        <v>0.96800000000000008</v>
      </c>
      <c r="H53" s="27">
        <v>0.2288</v>
      </c>
      <c r="I53" s="28">
        <v>1.6719999999999999E-2</v>
      </c>
      <c r="J53" s="29">
        <v>9.0200000000000002E-3</v>
      </c>
      <c r="L53" s="50" t="s">
        <v>23</v>
      </c>
      <c r="M53" s="2">
        <v>22</v>
      </c>
      <c r="N53" s="10">
        <v>0.22000000000000003</v>
      </c>
      <c r="O53" s="53">
        <v>3.99</v>
      </c>
      <c r="P53" s="51">
        <f t="shared" si="1"/>
        <v>22.22</v>
      </c>
      <c r="Q53" s="11">
        <v>0.88000000000000012</v>
      </c>
      <c r="R53" s="11">
        <v>0.77</v>
      </c>
      <c r="S53" s="12">
        <v>0.1804</v>
      </c>
      <c r="T53" s="13">
        <v>7.7000000000000002E-3</v>
      </c>
      <c r="U53" s="54">
        <v>3.5200000000000006E-3</v>
      </c>
    </row>
    <row r="54" spans="1:21" ht="16.5" thickBot="1" x14ac:dyDescent="0.3">
      <c r="A54" s="1" t="s">
        <v>0</v>
      </c>
      <c r="B54" s="2" t="s">
        <v>16</v>
      </c>
      <c r="C54" s="9">
        <v>66</v>
      </c>
      <c r="D54" s="10">
        <v>3.62</v>
      </c>
      <c r="E54" s="4" t="str">
        <f t="shared" si="0"/>
        <v>Early Lactation - Twins66</v>
      </c>
      <c r="F54" s="11">
        <v>2.3980000000000006</v>
      </c>
      <c r="G54" s="11">
        <v>1.276</v>
      </c>
      <c r="H54" s="12">
        <v>0.31020000000000003</v>
      </c>
      <c r="I54" s="13">
        <v>1.804E-2</v>
      </c>
      <c r="J54" s="14">
        <v>1.034E-2</v>
      </c>
      <c r="L54" s="50" t="s">
        <v>23</v>
      </c>
      <c r="M54" s="2">
        <v>22</v>
      </c>
      <c r="N54" s="10">
        <v>0.33</v>
      </c>
      <c r="O54" s="53">
        <v>4.7699999999999996</v>
      </c>
      <c r="P54" s="51">
        <f t="shared" si="1"/>
        <v>22.33</v>
      </c>
      <c r="Q54" s="11">
        <v>1.056</v>
      </c>
      <c r="R54" s="11">
        <v>0.94600000000000006</v>
      </c>
      <c r="S54" s="12">
        <v>0.24420000000000003</v>
      </c>
      <c r="T54" s="13">
        <v>1.056E-2</v>
      </c>
      <c r="U54" s="54">
        <v>4.8400000000000006E-3</v>
      </c>
    </row>
    <row r="55" spans="1:21" ht="16.5" thickBot="1" x14ac:dyDescent="0.3">
      <c r="A55" s="1" t="s">
        <v>0</v>
      </c>
      <c r="B55" s="2" t="s">
        <v>16</v>
      </c>
      <c r="C55" s="9">
        <v>88</v>
      </c>
      <c r="D55" s="10">
        <v>3.3</v>
      </c>
      <c r="E55" s="4" t="str">
        <f t="shared" si="0"/>
        <v>Early Lactation - Twins88</v>
      </c>
      <c r="F55" s="11">
        <v>2.9040000000000004</v>
      </c>
      <c r="G55" s="11">
        <v>1.54</v>
      </c>
      <c r="H55" s="12">
        <v>0.36960000000000004</v>
      </c>
      <c r="I55" s="13">
        <v>1.8919999999999999E-2</v>
      </c>
      <c r="J55" s="14">
        <v>1.1000000000000001E-2</v>
      </c>
      <c r="L55" s="50" t="s">
        <v>23</v>
      </c>
      <c r="M55" s="2">
        <v>22</v>
      </c>
      <c r="N55" s="31">
        <v>0.44000000000000006</v>
      </c>
      <c r="O55" s="55">
        <v>5.33</v>
      </c>
      <c r="P55" s="51">
        <f t="shared" si="1"/>
        <v>22.44</v>
      </c>
      <c r="Q55" s="32">
        <v>1.2100000000000002</v>
      </c>
      <c r="R55" s="32">
        <v>1.1000000000000001</v>
      </c>
      <c r="S55" s="33">
        <v>0.30580000000000002</v>
      </c>
      <c r="T55" s="34">
        <v>1.3640000000000001E-2</v>
      </c>
      <c r="U55" s="56">
        <v>5.9400000000000008E-3</v>
      </c>
    </row>
    <row r="56" spans="1:21" ht="17.25" thickTop="1" thickBot="1" x14ac:dyDescent="0.3">
      <c r="A56" s="1" t="s">
        <v>0</v>
      </c>
      <c r="B56" s="2" t="s">
        <v>16</v>
      </c>
      <c r="C56" s="9">
        <v>110.00000000000001</v>
      </c>
      <c r="D56" s="10">
        <v>3.08</v>
      </c>
      <c r="E56" s="4" t="str">
        <f t="shared" si="0"/>
        <v>Early Lactation - Twins110</v>
      </c>
      <c r="F56" s="11">
        <v>3.3880000000000003</v>
      </c>
      <c r="G56" s="11">
        <v>1.804</v>
      </c>
      <c r="H56" s="12">
        <v>0.42460000000000003</v>
      </c>
      <c r="I56" s="13">
        <v>1.9580000000000004E-2</v>
      </c>
      <c r="J56" s="14">
        <v>1.166E-2</v>
      </c>
      <c r="L56" s="50" t="s">
        <v>23</v>
      </c>
      <c r="M56" s="2">
        <v>33</v>
      </c>
      <c r="N56" s="25">
        <v>0</v>
      </c>
      <c r="O56" s="58">
        <v>3.48</v>
      </c>
      <c r="P56" s="51">
        <f t="shared" si="1"/>
        <v>33</v>
      </c>
      <c r="Q56" s="26">
        <v>1.1880000000000002</v>
      </c>
      <c r="R56" s="26">
        <v>0.59400000000000008</v>
      </c>
      <c r="S56" s="27">
        <v>7.2600000000000012E-2</v>
      </c>
      <c r="T56" s="28">
        <v>2.64E-3</v>
      </c>
      <c r="U56" s="59">
        <v>1.98E-3</v>
      </c>
    </row>
    <row r="57" spans="1:21" ht="16.5" thickBot="1" x14ac:dyDescent="0.3">
      <c r="A57" s="1" t="s">
        <v>0</v>
      </c>
      <c r="B57" s="2" t="s">
        <v>16</v>
      </c>
      <c r="C57" s="9">
        <v>132</v>
      </c>
      <c r="D57" s="10">
        <v>2.71</v>
      </c>
      <c r="E57" s="4" t="str">
        <f t="shared" si="0"/>
        <v>Early Lactation - Twins132</v>
      </c>
      <c r="F57" s="11">
        <v>3.8500000000000005</v>
      </c>
      <c r="G57" s="11">
        <v>2.0460000000000003</v>
      </c>
      <c r="H57" s="12">
        <v>0.47520000000000007</v>
      </c>
      <c r="I57" s="13">
        <v>2.0240000000000001E-2</v>
      </c>
      <c r="J57" s="14">
        <v>1.2319999999999999E-2</v>
      </c>
      <c r="L57" s="50" t="s">
        <v>23</v>
      </c>
      <c r="M57" s="2">
        <v>33</v>
      </c>
      <c r="N57" s="10">
        <v>5.5000000000000007E-2</v>
      </c>
      <c r="O57" s="53">
        <v>3.25</v>
      </c>
      <c r="P57" s="51">
        <f t="shared" si="1"/>
        <v>33.055</v>
      </c>
      <c r="Q57" s="11">
        <v>0.9900000000000001</v>
      </c>
      <c r="R57" s="11">
        <v>0.66</v>
      </c>
      <c r="S57" s="12">
        <v>0.10560000000000001</v>
      </c>
      <c r="T57" s="13">
        <v>3.7400000000000003E-3</v>
      </c>
      <c r="U57" s="54">
        <v>2.2000000000000001E-3</v>
      </c>
    </row>
    <row r="58" spans="1:21" ht="16.5" thickBot="1" x14ac:dyDescent="0.3">
      <c r="A58" s="1" t="s">
        <v>0</v>
      </c>
      <c r="B58" s="2" t="s">
        <v>16</v>
      </c>
      <c r="C58" s="9">
        <v>154</v>
      </c>
      <c r="D58" s="10">
        <v>2.76</v>
      </c>
      <c r="E58" s="4" t="str">
        <f t="shared" si="0"/>
        <v>Early Lactation - Twins154</v>
      </c>
      <c r="F58" s="11">
        <v>4.2460000000000004</v>
      </c>
      <c r="G58" s="11">
        <v>2.2440000000000002</v>
      </c>
      <c r="H58" s="12">
        <v>0.52140000000000009</v>
      </c>
      <c r="I58" s="13">
        <v>2.068E-2</v>
      </c>
      <c r="J58" s="14">
        <v>1.2760000000000001E-2</v>
      </c>
      <c r="L58" s="50" t="s">
        <v>23</v>
      </c>
      <c r="M58" s="2">
        <v>33</v>
      </c>
      <c r="N58" s="10">
        <v>0.22000000000000003</v>
      </c>
      <c r="O58" s="53">
        <v>3.71</v>
      </c>
      <c r="P58" s="51">
        <f t="shared" si="1"/>
        <v>33.22</v>
      </c>
      <c r="Q58" s="11">
        <v>1.056</v>
      </c>
      <c r="R58" s="11">
        <v>0.92400000000000004</v>
      </c>
      <c r="S58" s="12">
        <v>0.20020000000000002</v>
      </c>
      <c r="T58" s="13">
        <v>7.92E-3</v>
      </c>
      <c r="U58" s="54">
        <v>3.7400000000000003E-3</v>
      </c>
    </row>
    <row r="59" spans="1:21" ht="16.5" thickBot="1" x14ac:dyDescent="0.3">
      <c r="A59" s="1" t="s">
        <v>0</v>
      </c>
      <c r="B59" s="2" t="s">
        <v>16</v>
      </c>
      <c r="C59" s="15">
        <v>176</v>
      </c>
      <c r="D59" s="16">
        <v>2.64</v>
      </c>
      <c r="E59" s="4" t="str">
        <f t="shared" si="0"/>
        <v>Early Lactation - Twins176</v>
      </c>
      <c r="F59" s="17">
        <v>4.6420000000000003</v>
      </c>
      <c r="G59" s="17">
        <v>2.4640000000000004</v>
      </c>
      <c r="H59" s="18">
        <v>0.56759999999999999</v>
      </c>
      <c r="I59" s="19">
        <v>2.1340000000000001E-2</v>
      </c>
      <c r="J59" s="20">
        <v>1.342E-2</v>
      </c>
      <c r="L59" s="50" t="s">
        <v>23</v>
      </c>
      <c r="M59" s="2">
        <v>33</v>
      </c>
      <c r="N59" s="10">
        <v>0.33</v>
      </c>
      <c r="O59" s="53">
        <v>3.18</v>
      </c>
      <c r="P59" s="51">
        <f t="shared" si="1"/>
        <v>33.33</v>
      </c>
      <c r="Q59" s="11">
        <v>1.2320000000000002</v>
      </c>
      <c r="R59" s="11">
        <v>1.1000000000000001</v>
      </c>
      <c r="S59" s="12">
        <v>0.26180000000000003</v>
      </c>
      <c r="T59" s="13">
        <v>1.1000000000000001E-2</v>
      </c>
      <c r="U59" s="54">
        <v>5.0600000000000003E-3</v>
      </c>
    </row>
    <row r="60" spans="1:21" ht="16.5" thickBot="1" x14ac:dyDescent="0.3">
      <c r="A60" s="1" t="s">
        <v>0</v>
      </c>
      <c r="B60" s="2" t="s">
        <v>17</v>
      </c>
      <c r="C60" s="24">
        <v>66</v>
      </c>
      <c r="D60" s="25">
        <v>3.04</v>
      </c>
      <c r="E60" s="4" t="str">
        <f t="shared" si="0"/>
        <v>Early Lactation - Triplets or More66</v>
      </c>
      <c r="F60" s="26">
        <v>2.0020000000000002</v>
      </c>
      <c r="G60" s="26">
        <v>1.3420000000000001</v>
      </c>
      <c r="H60" s="27">
        <v>0.33879999999999999</v>
      </c>
      <c r="I60" s="28">
        <v>2.4420000000000001E-2</v>
      </c>
      <c r="J60" s="29">
        <v>1.32E-2</v>
      </c>
      <c r="L60" s="50" t="s">
        <v>23</v>
      </c>
      <c r="M60" s="2">
        <v>33</v>
      </c>
      <c r="N60" s="31">
        <v>0.44000000000000006</v>
      </c>
      <c r="O60" s="55">
        <v>3.49</v>
      </c>
      <c r="P60" s="51">
        <f t="shared" si="1"/>
        <v>33.44</v>
      </c>
      <c r="Q60" s="32">
        <v>1.4080000000000001</v>
      </c>
      <c r="R60" s="32">
        <v>1.254</v>
      </c>
      <c r="S60" s="33">
        <v>0.3256</v>
      </c>
      <c r="T60" s="34">
        <v>1.3860000000000001E-2</v>
      </c>
      <c r="U60" s="56">
        <v>6.1599999999999997E-3</v>
      </c>
    </row>
    <row r="61" spans="1:21" ht="17.25" thickTop="1" thickBot="1" x14ac:dyDescent="0.3">
      <c r="A61" s="1" t="s">
        <v>0</v>
      </c>
      <c r="B61" s="2" t="s">
        <v>17</v>
      </c>
      <c r="C61" s="9">
        <v>88</v>
      </c>
      <c r="D61" s="10">
        <v>3.47</v>
      </c>
      <c r="E61" s="4" t="str">
        <f t="shared" si="0"/>
        <v>Early Lactation - Triplets or More88</v>
      </c>
      <c r="F61" s="11">
        <v>3.0579999999999998</v>
      </c>
      <c r="G61" s="11">
        <v>1.6280000000000001</v>
      </c>
      <c r="H61" s="12">
        <v>0.42680000000000001</v>
      </c>
      <c r="I61" s="13">
        <v>2.5960000000000004E-2</v>
      </c>
      <c r="J61" s="14">
        <v>1.452E-2</v>
      </c>
      <c r="L61" s="50" t="s">
        <v>23</v>
      </c>
      <c r="M61" s="2">
        <v>44</v>
      </c>
      <c r="N61" s="25">
        <v>0</v>
      </c>
      <c r="O61" s="58">
        <v>3.33</v>
      </c>
      <c r="P61" s="51">
        <f t="shared" si="1"/>
        <v>44</v>
      </c>
      <c r="Q61" s="26">
        <v>1.4740000000000002</v>
      </c>
      <c r="R61" s="26">
        <v>0.72600000000000009</v>
      </c>
      <c r="S61" s="27">
        <v>9.0200000000000002E-2</v>
      </c>
      <c r="T61" s="28">
        <v>3.0799999999999998E-3</v>
      </c>
      <c r="U61" s="59">
        <v>2.2000000000000001E-3</v>
      </c>
    </row>
    <row r="62" spans="1:21" ht="16.5" thickBot="1" x14ac:dyDescent="0.3">
      <c r="A62" s="1" t="s">
        <v>0</v>
      </c>
      <c r="B62" s="2" t="s">
        <v>17</v>
      </c>
      <c r="C62" s="9">
        <v>110.00000000000001</v>
      </c>
      <c r="D62" s="10">
        <v>3.23</v>
      </c>
      <c r="E62" s="4" t="str">
        <f t="shared" si="0"/>
        <v>Early Lactation - Triplets or More110</v>
      </c>
      <c r="F62" s="11">
        <v>3.5420000000000007</v>
      </c>
      <c r="G62" s="11">
        <v>1.8920000000000001</v>
      </c>
      <c r="H62" s="12">
        <v>0.49060000000000004</v>
      </c>
      <c r="I62" s="13">
        <v>2.6620000000000001E-2</v>
      </c>
      <c r="J62" s="14">
        <v>1.5180000000000003E-2</v>
      </c>
      <c r="L62" s="50" t="s">
        <v>23</v>
      </c>
      <c r="M62" s="2">
        <v>44</v>
      </c>
      <c r="N62" s="10">
        <v>5.5000000000000007E-2</v>
      </c>
      <c r="O62" s="53">
        <v>3.74</v>
      </c>
      <c r="P62" s="51">
        <f t="shared" si="1"/>
        <v>44.055</v>
      </c>
      <c r="Q62" s="11">
        <v>1.6500000000000001</v>
      </c>
      <c r="R62" s="11">
        <v>0.81400000000000006</v>
      </c>
      <c r="S62" s="12">
        <v>0.12320000000000002</v>
      </c>
      <c r="T62" s="13">
        <v>4.8400000000000006E-3</v>
      </c>
      <c r="U62" s="54">
        <v>3.0799999999999998E-3</v>
      </c>
    </row>
    <row r="63" spans="1:21" ht="16.5" thickBot="1" x14ac:dyDescent="0.3">
      <c r="A63" s="1" t="s">
        <v>0</v>
      </c>
      <c r="B63" s="2" t="s">
        <v>17</v>
      </c>
      <c r="C63" s="9">
        <v>132</v>
      </c>
      <c r="D63" s="10">
        <v>3.04</v>
      </c>
      <c r="E63" s="4" t="str">
        <f t="shared" si="0"/>
        <v>Early Lactation - Triplets or More132</v>
      </c>
      <c r="F63" s="11">
        <v>4.0260000000000007</v>
      </c>
      <c r="G63" s="11">
        <v>2.1339999999999999</v>
      </c>
      <c r="H63" s="12">
        <v>0.54780000000000006</v>
      </c>
      <c r="I63" s="13">
        <v>2.7280000000000002E-2</v>
      </c>
      <c r="J63" s="14">
        <v>1.584E-2</v>
      </c>
      <c r="L63" s="50" t="s">
        <v>23</v>
      </c>
      <c r="M63" s="2">
        <v>44</v>
      </c>
      <c r="N63" s="10">
        <v>0.22000000000000003</v>
      </c>
      <c r="O63" s="53">
        <v>3.61</v>
      </c>
      <c r="P63" s="51">
        <f t="shared" si="1"/>
        <v>44.22</v>
      </c>
      <c r="Q63" s="11">
        <v>1.5840000000000001</v>
      </c>
      <c r="R63" s="11">
        <v>1.056</v>
      </c>
      <c r="S63" s="12">
        <v>0.21780000000000002</v>
      </c>
      <c r="T63" s="13">
        <v>8.8000000000000005E-3</v>
      </c>
      <c r="U63" s="54">
        <v>4.4000000000000003E-3</v>
      </c>
    </row>
    <row r="64" spans="1:21" ht="16.5" thickBot="1" x14ac:dyDescent="0.3">
      <c r="A64" s="1" t="s">
        <v>0</v>
      </c>
      <c r="B64" s="2" t="s">
        <v>17</v>
      </c>
      <c r="C64" s="9">
        <v>154</v>
      </c>
      <c r="D64" s="10">
        <v>2.9</v>
      </c>
      <c r="E64" s="4" t="str">
        <f t="shared" si="0"/>
        <v>Early Lactation - Triplets or More154</v>
      </c>
      <c r="F64" s="11">
        <v>4.4660000000000002</v>
      </c>
      <c r="G64" s="11">
        <v>2.3540000000000005</v>
      </c>
      <c r="H64" s="12">
        <v>0.60280000000000011</v>
      </c>
      <c r="I64" s="13">
        <v>2.794E-2</v>
      </c>
      <c r="J64" s="14">
        <v>1.6500000000000001E-2</v>
      </c>
      <c r="L64" s="50" t="s">
        <v>23</v>
      </c>
      <c r="M64" s="2">
        <v>44</v>
      </c>
      <c r="N64" s="10">
        <v>0.33</v>
      </c>
      <c r="O64" s="53">
        <v>3.21</v>
      </c>
      <c r="P64" s="51">
        <f t="shared" si="1"/>
        <v>44.33</v>
      </c>
      <c r="Q64" s="11">
        <v>1.4080000000000001</v>
      </c>
      <c r="R64" s="11">
        <v>1.2320000000000002</v>
      </c>
      <c r="S64" s="12">
        <v>0.27940000000000004</v>
      </c>
      <c r="T64" s="13">
        <v>1.1219999999999999E-2</v>
      </c>
      <c r="U64" s="54">
        <v>5.28E-3</v>
      </c>
    </row>
    <row r="65" spans="1:21" ht="16.5" thickBot="1" x14ac:dyDescent="0.3">
      <c r="A65" s="1" t="s">
        <v>0</v>
      </c>
      <c r="B65" s="2" t="s">
        <v>17</v>
      </c>
      <c r="C65" s="39">
        <v>176</v>
      </c>
      <c r="D65" s="40">
        <v>2.77</v>
      </c>
      <c r="E65" s="4" t="str">
        <f t="shared" si="0"/>
        <v>Early Lactation - Triplets or More176</v>
      </c>
      <c r="F65" s="41">
        <v>4.8840000000000012</v>
      </c>
      <c r="G65" s="41">
        <v>2.5960000000000001</v>
      </c>
      <c r="H65" s="42">
        <v>0.65340000000000009</v>
      </c>
      <c r="I65" s="43">
        <v>2.8380000000000002E-2</v>
      </c>
      <c r="J65" s="44">
        <v>1.694E-2</v>
      </c>
      <c r="L65" s="50" t="s">
        <v>23</v>
      </c>
      <c r="M65" s="2">
        <v>44</v>
      </c>
      <c r="N65" s="10">
        <v>0.44000000000000006</v>
      </c>
      <c r="O65" s="53">
        <v>3.6</v>
      </c>
      <c r="P65" s="51">
        <f t="shared" si="1"/>
        <v>44.44</v>
      </c>
      <c r="Q65" s="11">
        <v>1.5840000000000001</v>
      </c>
      <c r="R65" s="11">
        <v>1.4080000000000001</v>
      </c>
      <c r="S65" s="12">
        <v>0.34320000000000006</v>
      </c>
      <c r="T65" s="13">
        <v>1.4080000000000002E-2</v>
      </c>
      <c r="U65" s="54">
        <v>6.3800000000000003E-3</v>
      </c>
    </row>
    <row r="66" spans="1:21" ht="16.5" thickBot="1" x14ac:dyDescent="0.3">
      <c r="B66" s="62"/>
      <c r="C66" s="63"/>
      <c r="D66" s="64"/>
      <c r="E66" s="64"/>
      <c r="F66" s="65"/>
      <c r="G66" s="65"/>
      <c r="H66" s="66"/>
      <c r="I66" s="67"/>
      <c r="J66" s="67"/>
      <c r="L66" s="50" t="s">
        <v>23</v>
      </c>
      <c r="M66" s="2">
        <v>44</v>
      </c>
      <c r="N66" s="31">
        <v>0.55000000000000004</v>
      </c>
      <c r="O66" s="55">
        <v>4</v>
      </c>
      <c r="P66" s="51">
        <f t="shared" si="1"/>
        <v>44.55</v>
      </c>
      <c r="Q66" s="32">
        <v>1.7600000000000002</v>
      </c>
      <c r="R66" s="32">
        <v>1.5620000000000001</v>
      </c>
      <c r="S66" s="33">
        <v>0.40700000000000008</v>
      </c>
      <c r="T66" s="34">
        <v>1.694E-2</v>
      </c>
      <c r="U66" s="56">
        <v>7.7000000000000002E-3</v>
      </c>
    </row>
    <row r="67" spans="1:21" ht="17.25" thickTop="1" thickBot="1" x14ac:dyDescent="0.3">
      <c r="B67" s="62"/>
      <c r="C67" s="63"/>
      <c r="D67" s="64"/>
      <c r="E67" s="64"/>
      <c r="F67" s="65"/>
      <c r="G67" s="65"/>
      <c r="H67" s="66"/>
      <c r="I67" s="67"/>
      <c r="J67" s="67"/>
      <c r="L67" s="50" t="s">
        <v>23</v>
      </c>
      <c r="M67" s="2">
        <v>55</v>
      </c>
      <c r="N67" s="25">
        <v>0</v>
      </c>
      <c r="O67" s="58">
        <v>3.15</v>
      </c>
      <c r="P67" s="51">
        <f t="shared" si="1"/>
        <v>55</v>
      </c>
      <c r="Q67" s="26">
        <v>1.7380000000000002</v>
      </c>
      <c r="R67" s="26">
        <v>0.8580000000000001</v>
      </c>
      <c r="S67" s="27">
        <v>0.10780000000000001</v>
      </c>
      <c r="T67" s="28">
        <v>3.5200000000000006E-3</v>
      </c>
      <c r="U67" s="59">
        <v>2.64E-3</v>
      </c>
    </row>
    <row r="68" spans="1:21" ht="16.5" thickBot="1" x14ac:dyDescent="0.3">
      <c r="B68" s="62"/>
      <c r="C68" s="63"/>
      <c r="D68" s="64"/>
      <c r="E68" s="64"/>
      <c r="F68" s="65"/>
      <c r="G68" s="65"/>
      <c r="H68" s="66"/>
      <c r="I68" s="67"/>
      <c r="J68" s="67"/>
      <c r="L68" s="50" t="s">
        <v>23</v>
      </c>
      <c r="M68" s="2">
        <v>55</v>
      </c>
      <c r="N68" s="10">
        <v>5.5000000000000007E-2</v>
      </c>
      <c r="O68" s="53">
        <v>3.48</v>
      </c>
      <c r="P68" s="51">
        <f t="shared" si="1"/>
        <v>55.055</v>
      </c>
      <c r="Q68" s="11">
        <v>1.9140000000000001</v>
      </c>
      <c r="R68" s="11">
        <v>0.94600000000000006</v>
      </c>
      <c r="S68" s="12">
        <v>0.13860000000000003</v>
      </c>
      <c r="T68" s="13">
        <v>5.0600000000000003E-3</v>
      </c>
      <c r="U68" s="54">
        <v>3.3E-3</v>
      </c>
    </row>
    <row r="69" spans="1:21" ht="16.5" thickBot="1" x14ac:dyDescent="0.3">
      <c r="A69" s="50" t="s">
        <v>19</v>
      </c>
      <c r="B69" s="36" t="s">
        <v>2</v>
      </c>
      <c r="C69" s="37" t="s">
        <v>3</v>
      </c>
      <c r="D69" s="37" t="s">
        <v>4</v>
      </c>
      <c r="E69" s="37"/>
      <c r="F69" s="37" t="s">
        <v>5</v>
      </c>
      <c r="G69" s="37" t="s">
        <v>6</v>
      </c>
      <c r="H69" s="37" t="s">
        <v>7</v>
      </c>
      <c r="I69" s="37" t="s">
        <v>8</v>
      </c>
      <c r="J69" s="38" t="s">
        <v>9</v>
      </c>
      <c r="L69" s="50" t="s">
        <v>23</v>
      </c>
      <c r="M69" s="2">
        <v>55</v>
      </c>
      <c r="N69" s="10">
        <v>0.22000000000000003</v>
      </c>
      <c r="O69" s="53">
        <v>3.25</v>
      </c>
      <c r="P69" s="51">
        <f t="shared" si="1"/>
        <v>55.22</v>
      </c>
      <c r="Q69" s="11">
        <v>1.7820000000000003</v>
      </c>
      <c r="R69" s="11">
        <v>1.1880000000000002</v>
      </c>
      <c r="S69" s="12">
        <v>0.23320000000000002</v>
      </c>
      <c r="T69" s="13">
        <v>9.0200000000000002E-3</v>
      </c>
      <c r="U69" s="54">
        <v>4.6200000000000008E-3</v>
      </c>
    </row>
    <row r="70" spans="1:21" ht="16.5" thickBot="1" x14ac:dyDescent="0.3">
      <c r="A70" s="50" t="s">
        <v>19</v>
      </c>
      <c r="B70" s="45" t="s">
        <v>1</v>
      </c>
      <c r="C70" s="24">
        <v>110.00000000000001</v>
      </c>
      <c r="D70" s="46">
        <v>2.29</v>
      </c>
      <c r="E70" s="4" t="str">
        <f t="shared" ref="E70:E77" si="2">CONCATENATE(B70,C70)</f>
        <v>Maintenance110</v>
      </c>
      <c r="F70" s="26">
        <v>2.508</v>
      </c>
      <c r="G70" s="26">
        <v>1.3420000000000001</v>
      </c>
      <c r="H70" s="27">
        <v>0.1628</v>
      </c>
      <c r="I70" s="28">
        <v>4.6200000000000008E-3</v>
      </c>
      <c r="J70" s="29">
        <v>3.7400000000000003E-3</v>
      </c>
      <c r="L70" s="50" t="s">
        <v>23</v>
      </c>
      <c r="M70" s="2">
        <v>55</v>
      </c>
      <c r="N70" s="10">
        <v>0.33</v>
      </c>
      <c r="O70" s="53">
        <v>3.71</v>
      </c>
      <c r="P70" s="51">
        <f t="shared" si="1"/>
        <v>55.33</v>
      </c>
      <c r="Q70" s="11">
        <v>2.0460000000000003</v>
      </c>
      <c r="R70" s="11">
        <v>1.3640000000000001</v>
      </c>
      <c r="S70" s="12">
        <v>0.29699999999999999</v>
      </c>
      <c r="T70" s="13">
        <v>1.2100000000000001E-2</v>
      </c>
      <c r="U70" s="54">
        <v>6.1599999999999997E-3</v>
      </c>
    </row>
    <row r="71" spans="1:21" ht="16.5" thickBot="1" x14ac:dyDescent="0.3">
      <c r="A71" s="50" t="s">
        <v>19</v>
      </c>
      <c r="B71" s="45" t="s">
        <v>1</v>
      </c>
      <c r="C71" s="9">
        <v>165</v>
      </c>
      <c r="D71" s="47">
        <v>2.06</v>
      </c>
      <c r="E71" s="4" t="str">
        <f t="shared" si="2"/>
        <v>Maintenance165</v>
      </c>
      <c r="F71" s="11">
        <v>3.4100000000000006</v>
      </c>
      <c r="G71" s="11">
        <v>1.804</v>
      </c>
      <c r="H71" s="12">
        <v>0.22000000000000003</v>
      </c>
      <c r="I71" s="13">
        <v>5.9400000000000008E-3</v>
      </c>
      <c r="J71" s="14">
        <v>4.8400000000000006E-3</v>
      </c>
      <c r="L71" s="50" t="s">
        <v>23</v>
      </c>
      <c r="M71" s="2">
        <v>55</v>
      </c>
      <c r="N71" s="10">
        <v>0.44000000000000006</v>
      </c>
      <c r="O71" s="53">
        <v>3.18</v>
      </c>
      <c r="P71" s="51">
        <f t="shared" si="1"/>
        <v>55.44</v>
      </c>
      <c r="Q71" s="11">
        <v>1.7380000000000002</v>
      </c>
      <c r="R71" s="11">
        <v>1.54</v>
      </c>
      <c r="S71" s="12">
        <v>0.36080000000000001</v>
      </c>
      <c r="T71" s="13">
        <v>1.43E-2</v>
      </c>
      <c r="U71" s="54">
        <v>6.6E-3</v>
      </c>
    </row>
    <row r="72" spans="1:21" ht="16.5" thickBot="1" x14ac:dyDescent="0.3">
      <c r="A72" s="50" t="s">
        <v>19</v>
      </c>
      <c r="B72" s="45" t="s">
        <v>1</v>
      </c>
      <c r="C72" s="9">
        <v>220.00000000000003</v>
      </c>
      <c r="D72" s="47">
        <v>1.92</v>
      </c>
      <c r="E72" s="4" t="str">
        <f t="shared" si="2"/>
        <v>Maintenance220</v>
      </c>
      <c r="F72" s="11">
        <v>4.2240000000000002</v>
      </c>
      <c r="G72" s="11">
        <v>2.2440000000000002</v>
      </c>
      <c r="H72" s="12">
        <v>0.27279999999999999</v>
      </c>
      <c r="I72" s="13">
        <v>7.0400000000000011E-3</v>
      </c>
      <c r="J72" s="14">
        <v>5.9400000000000008E-3</v>
      </c>
      <c r="L72" s="50" t="s">
        <v>23</v>
      </c>
      <c r="M72" s="2">
        <v>55</v>
      </c>
      <c r="N72" s="31">
        <v>0.55000000000000004</v>
      </c>
      <c r="O72" s="55">
        <v>3.49</v>
      </c>
      <c r="P72" s="51">
        <f t="shared" si="1"/>
        <v>55.55</v>
      </c>
      <c r="Q72" s="32">
        <v>1.9140000000000001</v>
      </c>
      <c r="R72" s="32">
        <v>1.6940000000000002</v>
      </c>
      <c r="S72" s="33">
        <v>0.42240000000000005</v>
      </c>
      <c r="T72" s="34">
        <v>1.7160000000000002E-2</v>
      </c>
      <c r="U72" s="56">
        <v>7.92E-3</v>
      </c>
    </row>
    <row r="73" spans="1:21" ht="17.25" thickTop="1" thickBot="1" x14ac:dyDescent="0.3">
      <c r="A73" s="50" t="s">
        <v>19</v>
      </c>
      <c r="B73" s="45" t="s">
        <v>1</v>
      </c>
      <c r="C73" s="30">
        <v>275</v>
      </c>
      <c r="D73" s="48">
        <v>1.82</v>
      </c>
      <c r="E73" s="4" t="str">
        <f t="shared" si="2"/>
        <v>Maintenance275</v>
      </c>
      <c r="F73" s="32">
        <v>4.9940000000000007</v>
      </c>
      <c r="G73" s="32">
        <v>2.64</v>
      </c>
      <c r="H73" s="33">
        <v>0.32120000000000004</v>
      </c>
      <c r="I73" s="34">
        <v>8.1400000000000014E-3</v>
      </c>
      <c r="J73" s="35">
        <v>7.0400000000000011E-3</v>
      </c>
      <c r="L73" s="50" t="s">
        <v>23</v>
      </c>
      <c r="M73" s="2">
        <v>66</v>
      </c>
      <c r="N73" s="25">
        <v>0</v>
      </c>
      <c r="O73" s="58">
        <v>3.01</v>
      </c>
      <c r="P73" s="51">
        <f t="shared" ref="P73:P93" si="3">M73+N73</f>
        <v>66</v>
      </c>
      <c r="Q73" s="26">
        <v>1.9800000000000002</v>
      </c>
      <c r="R73" s="26">
        <v>0.9900000000000001</v>
      </c>
      <c r="S73" s="27">
        <v>0.12320000000000002</v>
      </c>
      <c r="T73" s="28">
        <v>3.96E-3</v>
      </c>
      <c r="U73" s="59">
        <v>2.8600000000000001E-3</v>
      </c>
    </row>
    <row r="74" spans="1:21" ht="17.25" thickTop="1" thickBot="1" x14ac:dyDescent="0.3">
      <c r="A74" s="50" t="s">
        <v>19</v>
      </c>
      <c r="B74" s="45" t="s">
        <v>18</v>
      </c>
      <c r="C74" s="24">
        <v>110.00000000000001</v>
      </c>
      <c r="D74" s="46">
        <v>2.5099999999999998</v>
      </c>
      <c r="E74" s="4" t="str">
        <f t="shared" si="2"/>
        <v>Prebreeding110</v>
      </c>
      <c r="F74" s="26">
        <v>2.7720000000000002</v>
      </c>
      <c r="G74" s="26">
        <v>1.4740000000000002</v>
      </c>
      <c r="H74" s="27">
        <v>0.17820000000000003</v>
      </c>
      <c r="I74" s="28">
        <v>4.8400000000000006E-3</v>
      </c>
      <c r="J74" s="29">
        <v>3.96E-3</v>
      </c>
      <c r="L74" s="50" t="s">
        <v>23</v>
      </c>
      <c r="M74" s="2">
        <v>66</v>
      </c>
      <c r="N74" s="10">
        <v>5.5000000000000007E-2</v>
      </c>
      <c r="O74" s="53">
        <v>3.29</v>
      </c>
      <c r="P74" s="51">
        <f t="shared" si="3"/>
        <v>66.055000000000007</v>
      </c>
      <c r="Q74" s="11">
        <v>2.1560000000000001</v>
      </c>
      <c r="R74" s="11">
        <v>1.0780000000000001</v>
      </c>
      <c r="S74" s="12">
        <v>0.154</v>
      </c>
      <c r="T74" s="13">
        <v>5.5000000000000005E-3</v>
      </c>
      <c r="U74" s="54">
        <v>3.7400000000000003E-3</v>
      </c>
    </row>
    <row r="75" spans="1:21" ht="16.5" thickBot="1" x14ac:dyDescent="0.3">
      <c r="A75" s="50" t="s">
        <v>19</v>
      </c>
      <c r="B75" s="45" t="s">
        <v>18</v>
      </c>
      <c r="C75" s="9">
        <v>165</v>
      </c>
      <c r="D75" s="47">
        <v>2.27</v>
      </c>
      <c r="E75" s="4" t="str">
        <f t="shared" si="2"/>
        <v>Prebreeding165</v>
      </c>
      <c r="F75" s="11">
        <v>3.74</v>
      </c>
      <c r="G75" s="11">
        <v>1.9800000000000002</v>
      </c>
      <c r="H75" s="12">
        <v>0.24200000000000002</v>
      </c>
      <c r="I75" s="13">
        <v>6.3800000000000003E-3</v>
      </c>
      <c r="J75" s="14">
        <v>5.28E-3</v>
      </c>
      <c r="L75" s="50" t="s">
        <v>23</v>
      </c>
      <c r="M75" s="2">
        <v>66</v>
      </c>
      <c r="N75" s="10">
        <v>0.22000000000000003</v>
      </c>
      <c r="O75" s="53">
        <v>2.99</v>
      </c>
      <c r="P75" s="51">
        <f t="shared" si="3"/>
        <v>66.22</v>
      </c>
      <c r="Q75" s="11">
        <v>1.9800000000000002</v>
      </c>
      <c r="R75" s="11">
        <v>1.32</v>
      </c>
      <c r="S75" s="12">
        <v>0.24860000000000002</v>
      </c>
      <c r="T75" s="13">
        <v>9.2400000000000017E-3</v>
      </c>
      <c r="U75" s="54">
        <v>5.0600000000000003E-3</v>
      </c>
    </row>
    <row r="76" spans="1:21" ht="16.5" thickBot="1" x14ac:dyDescent="0.3">
      <c r="A76" s="50" t="s">
        <v>19</v>
      </c>
      <c r="B76" s="45" t="s">
        <v>18</v>
      </c>
      <c r="C76" s="9">
        <v>220.00000000000003</v>
      </c>
      <c r="D76" s="47">
        <v>2.11</v>
      </c>
      <c r="E76" s="4" t="str">
        <f t="shared" si="2"/>
        <v>Prebreeding220</v>
      </c>
      <c r="F76" s="11">
        <v>4.6420000000000003</v>
      </c>
      <c r="G76" s="11">
        <v>2.4640000000000004</v>
      </c>
      <c r="H76" s="12">
        <v>0.29920000000000002</v>
      </c>
      <c r="I76" s="13">
        <v>7.4800000000000005E-3</v>
      </c>
      <c r="J76" s="14">
        <v>6.6E-3</v>
      </c>
      <c r="L76" s="50" t="s">
        <v>23</v>
      </c>
      <c r="M76" s="2">
        <v>66</v>
      </c>
      <c r="N76" s="10">
        <v>0.33</v>
      </c>
      <c r="O76" s="53">
        <v>3.38</v>
      </c>
      <c r="P76" s="51">
        <f t="shared" si="3"/>
        <v>66.33</v>
      </c>
      <c r="Q76" s="11">
        <v>2.2220000000000004</v>
      </c>
      <c r="R76" s="11">
        <v>1.4960000000000002</v>
      </c>
      <c r="S76" s="12">
        <v>0.31240000000000001</v>
      </c>
      <c r="T76" s="13">
        <v>1.2319999999999999E-2</v>
      </c>
      <c r="U76" s="54">
        <v>6.3800000000000003E-3</v>
      </c>
    </row>
    <row r="77" spans="1:21" ht="16.5" thickBot="1" x14ac:dyDescent="0.3">
      <c r="A77" s="50" t="s">
        <v>19</v>
      </c>
      <c r="B77" s="45" t="s">
        <v>18</v>
      </c>
      <c r="C77" s="39">
        <v>275</v>
      </c>
      <c r="D77" s="49">
        <v>2</v>
      </c>
      <c r="E77" s="4" t="str">
        <f t="shared" si="2"/>
        <v>Prebreeding275</v>
      </c>
      <c r="F77" s="41">
        <v>5.5</v>
      </c>
      <c r="G77" s="41">
        <v>2.9040000000000004</v>
      </c>
      <c r="H77" s="42">
        <v>0.33879999999999999</v>
      </c>
      <c r="I77" s="43">
        <v>8.8000000000000005E-3</v>
      </c>
      <c r="J77" s="44">
        <v>7.7000000000000002E-3</v>
      </c>
      <c r="L77" s="50" t="s">
        <v>23</v>
      </c>
      <c r="M77" s="2">
        <v>66</v>
      </c>
      <c r="N77" s="10">
        <v>0.44000000000000006</v>
      </c>
      <c r="O77" s="53">
        <v>3.77</v>
      </c>
      <c r="P77" s="51">
        <f t="shared" si="3"/>
        <v>66.44</v>
      </c>
      <c r="Q77" s="11">
        <v>2.4859999999999998</v>
      </c>
      <c r="R77" s="11">
        <v>1.6500000000000001</v>
      </c>
      <c r="S77" s="12">
        <v>0.37620000000000003</v>
      </c>
      <c r="T77" s="13">
        <v>1.54E-2</v>
      </c>
      <c r="U77" s="54">
        <v>7.7000000000000002E-3</v>
      </c>
    </row>
    <row r="78" spans="1:21" ht="16.5" thickBot="1" x14ac:dyDescent="0.3">
      <c r="L78" s="50" t="s">
        <v>23</v>
      </c>
      <c r="M78" s="2">
        <v>66</v>
      </c>
      <c r="N78" s="10">
        <v>0.55000000000000004</v>
      </c>
      <c r="O78" s="53">
        <v>3.15</v>
      </c>
      <c r="P78" s="51">
        <f t="shared" si="3"/>
        <v>66.55</v>
      </c>
      <c r="Q78" s="11">
        <v>2.0680000000000001</v>
      </c>
      <c r="R78" s="11">
        <v>1.8260000000000001</v>
      </c>
      <c r="S78" s="12">
        <v>0.43780000000000002</v>
      </c>
      <c r="T78" s="13">
        <v>1.7380000000000003E-2</v>
      </c>
      <c r="U78" s="54">
        <v>8.1400000000000014E-3</v>
      </c>
    </row>
    <row r="79" spans="1:21" ht="16.5" thickBot="1" x14ac:dyDescent="0.3">
      <c r="L79" s="50" t="s">
        <v>23</v>
      </c>
      <c r="M79" s="2">
        <v>66</v>
      </c>
      <c r="N79" s="31">
        <v>0.66</v>
      </c>
      <c r="O79" s="55">
        <v>3.41</v>
      </c>
      <c r="P79" s="51">
        <f t="shared" si="3"/>
        <v>66.66</v>
      </c>
      <c r="Q79" s="32">
        <v>2.2440000000000002</v>
      </c>
      <c r="R79" s="32">
        <v>2.0020000000000002</v>
      </c>
      <c r="S79" s="33">
        <v>0.50160000000000005</v>
      </c>
      <c r="T79" s="34">
        <v>2.0460000000000002E-2</v>
      </c>
      <c r="U79" s="56">
        <v>9.4599999999999997E-3</v>
      </c>
    </row>
    <row r="80" spans="1:21" ht="17.25" thickTop="1" thickBot="1" x14ac:dyDescent="0.3">
      <c r="L80" s="50" t="s">
        <v>23</v>
      </c>
      <c r="M80" s="2">
        <v>77</v>
      </c>
      <c r="N80" s="25">
        <v>0</v>
      </c>
      <c r="O80" s="58">
        <v>2.89</v>
      </c>
      <c r="P80" s="51">
        <f t="shared" si="3"/>
        <v>77</v>
      </c>
      <c r="Q80" s="26">
        <v>2.2220000000000004</v>
      </c>
      <c r="R80" s="26">
        <v>1.1000000000000001</v>
      </c>
      <c r="S80" s="27">
        <v>0.13860000000000003</v>
      </c>
      <c r="T80" s="28">
        <v>4.1799999999999997E-3</v>
      </c>
      <c r="U80" s="59">
        <v>3.3E-3</v>
      </c>
    </row>
    <row r="81" spans="12:21" ht="16.5" thickBot="1" x14ac:dyDescent="0.3">
      <c r="L81" s="50" t="s">
        <v>23</v>
      </c>
      <c r="M81" s="2">
        <v>77</v>
      </c>
      <c r="N81" s="10">
        <v>5.5000000000000007E-2</v>
      </c>
      <c r="O81" s="53">
        <v>3.13</v>
      </c>
      <c r="P81" s="51">
        <f t="shared" si="3"/>
        <v>77.055000000000007</v>
      </c>
      <c r="Q81" s="11">
        <v>2.3980000000000006</v>
      </c>
      <c r="R81" s="11">
        <v>1.1880000000000002</v>
      </c>
      <c r="S81" s="12">
        <v>0.1694</v>
      </c>
      <c r="T81" s="13">
        <v>5.7200000000000003E-3</v>
      </c>
      <c r="U81" s="54">
        <v>3.96E-3</v>
      </c>
    </row>
    <row r="82" spans="12:21" ht="16.5" thickBot="1" x14ac:dyDescent="0.3">
      <c r="L82" s="50" t="s">
        <v>23</v>
      </c>
      <c r="M82" s="2">
        <v>77</v>
      </c>
      <c r="N82" s="10">
        <v>0.22000000000000003</v>
      </c>
      <c r="O82" s="53">
        <v>3.84</v>
      </c>
      <c r="P82" s="51">
        <f t="shared" si="3"/>
        <v>77.22</v>
      </c>
      <c r="Q82" s="11">
        <v>2.9480000000000004</v>
      </c>
      <c r="R82" s="11">
        <v>1.4520000000000002</v>
      </c>
      <c r="S82" s="12">
        <v>0.26400000000000001</v>
      </c>
      <c r="T82" s="13">
        <v>1.056E-2</v>
      </c>
      <c r="U82" s="54">
        <v>6.3800000000000003E-3</v>
      </c>
    </row>
    <row r="83" spans="12:21" ht="16.5" thickBot="1" x14ac:dyDescent="0.3">
      <c r="L83" s="50" t="s">
        <v>23</v>
      </c>
      <c r="M83" s="2">
        <v>77</v>
      </c>
      <c r="N83" s="10">
        <v>0.33</v>
      </c>
      <c r="O83" s="53">
        <v>3.13</v>
      </c>
      <c r="P83" s="51">
        <f t="shared" si="3"/>
        <v>77.33</v>
      </c>
      <c r="Q83" s="11">
        <v>2.3980000000000006</v>
      </c>
      <c r="R83" s="11">
        <v>1.6060000000000001</v>
      </c>
      <c r="S83" s="12">
        <v>0.32780000000000004</v>
      </c>
      <c r="T83" s="13">
        <v>1.2540000000000001E-2</v>
      </c>
      <c r="U83" s="54">
        <v>6.6E-3</v>
      </c>
    </row>
    <row r="84" spans="12:21" ht="16.5" thickBot="1" x14ac:dyDescent="0.3">
      <c r="L84" s="50" t="s">
        <v>23</v>
      </c>
      <c r="M84" s="2">
        <v>77</v>
      </c>
      <c r="N84" s="10">
        <v>0.44000000000000006</v>
      </c>
      <c r="O84" s="53">
        <v>3.46</v>
      </c>
      <c r="P84" s="51">
        <f t="shared" si="3"/>
        <v>77.44</v>
      </c>
      <c r="Q84" s="11">
        <v>2.6619999999999999</v>
      </c>
      <c r="R84" s="11">
        <v>1.7820000000000003</v>
      </c>
      <c r="S84" s="12">
        <v>0.3916</v>
      </c>
      <c r="T84" s="13">
        <v>1.562E-2</v>
      </c>
      <c r="U84" s="54">
        <v>7.92E-3</v>
      </c>
    </row>
    <row r="85" spans="12:21" ht="16.5" thickBot="1" x14ac:dyDescent="0.3">
      <c r="L85" s="50" t="s">
        <v>23</v>
      </c>
      <c r="M85" s="2">
        <v>77</v>
      </c>
      <c r="N85" s="10">
        <v>0.55000000000000004</v>
      </c>
      <c r="O85" s="53">
        <v>3.79</v>
      </c>
      <c r="P85" s="51">
        <f t="shared" si="3"/>
        <v>77.55</v>
      </c>
      <c r="Q85" s="11">
        <v>2.9260000000000006</v>
      </c>
      <c r="R85" s="11">
        <v>1.9580000000000002</v>
      </c>
      <c r="S85" s="12">
        <v>0.45320000000000005</v>
      </c>
      <c r="T85" s="13">
        <v>1.8700000000000001E-2</v>
      </c>
      <c r="U85" s="54">
        <v>9.2400000000000017E-3</v>
      </c>
    </row>
    <row r="86" spans="12:21" ht="16.5" thickBot="1" x14ac:dyDescent="0.3">
      <c r="L86" s="50" t="s">
        <v>23</v>
      </c>
      <c r="M86" s="2">
        <v>77</v>
      </c>
      <c r="N86" s="31">
        <v>0.66</v>
      </c>
      <c r="O86" s="55">
        <v>3.11</v>
      </c>
      <c r="P86" s="51">
        <f t="shared" si="3"/>
        <v>77.66</v>
      </c>
      <c r="Q86" s="32">
        <v>2.3980000000000006</v>
      </c>
      <c r="R86" s="32">
        <v>2.1120000000000001</v>
      </c>
      <c r="S86" s="33">
        <v>0.51700000000000002</v>
      </c>
      <c r="T86" s="34">
        <v>2.0460000000000002E-2</v>
      </c>
      <c r="U86" s="56">
        <v>9.6800000000000011E-3</v>
      </c>
    </row>
    <row r="87" spans="12:21" ht="17.25" thickTop="1" thickBot="1" x14ac:dyDescent="0.3">
      <c r="L87" s="50" t="s">
        <v>23</v>
      </c>
      <c r="M87" s="2">
        <v>88</v>
      </c>
      <c r="N87" s="25">
        <v>0</v>
      </c>
      <c r="O87" s="58">
        <v>2.8</v>
      </c>
      <c r="P87" s="51">
        <f t="shared" si="3"/>
        <v>88</v>
      </c>
      <c r="Q87" s="26">
        <v>2.4640000000000004</v>
      </c>
      <c r="R87" s="26">
        <v>1.2320000000000002</v>
      </c>
      <c r="S87" s="27">
        <v>0.15180000000000002</v>
      </c>
      <c r="T87" s="28">
        <v>4.6200000000000008E-3</v>
      </c>
      <c r="U87" s="59">
        <v>3.5200000000000006E-3</v>
      </c>
    </row>
    <row r="88" spans="12:21" ht="16.5" thickBot="1" x14ac:dyDescent="0.3">
      <c r="L88" s="50" t="s">
        <v>23</v>
      </c>
      <c r="M88" s="2">
        <v>88</v>
      </c>
      <c r="N88" s="10">
        <v>5.5000000000000007E-2</v>
      </c>
      <c r="O88" s="53">
        <v>3</v>
      </c>
      <c r="P88" s="51">
        <f t="shared" si="3"/>
        <v>88.055000000000007</v>
      </c>
      <c r="Q88" s="11">
        <v>2.64</v>
      </c>
      <c r="R88" s="11">
        <v>1.298</v>
      </c>
      <c r="S88" s="12">
        <v>0.18480000000000002</v>
      </c>
      <c r="T88" s="13">
        <v>6.1599999999999997E-3</v>
      </c>
      <c r="U88" s="54">
        <v>4.4000000000000003E-3</v>
      </c>
    </row>
    <row r="89" spans="12:21" ht="16.5" thickBot="1" x14ac:dyDescent="0.3">
      <c r="L89" s="50" t="s">
        <v>23</v>
      </c>
      <c r="M89" s="2">
        <v>88</v>
      </c>
      <c r="N89" s="10">
        <v>0.22000000000000003</v>
      </c>
      <c r="O89" s="53">
        <v>3.63</v>
      </c>
      <c r="P89" s="51">
        <f t="shared" si="3"/>
        <v>88.22</v>
      </c>
      <c r="Q89" s="11">
        <v>3.19</v>
      </c>
      <c r="R89" s="11">
        <v>1.5620000000000001</v>
      </c>
      <c r="S89" s="12">
        <v>0.27940000000000004</v>
      </c>
      <c r="T89" s="13">
        <v>1.1000000000000001E-2</v>
      </c>
      <c r="U89" s="54">
        <v>6.6E-3</v>
      </c>
    </row>
    <row r="90" spans="12:21" ht="16.5" thickBot="1" x14ac:dyDescent="0.3">
      <c r="L90" s="50" t="s">
        <v>23</v>
      </c>
      <c r="M90" s="2">
        <v>88</v>
      </c>
      <c r="N90" s="10">
        <v>0.33</v>
      </c>
      <c r="O90" s="53">
        <v>2.93</v>
      </c>
      <c r="P90" s="51">
        <f t="shared" si="3"/>
        <v>88.33</v>
      </c>
      <c r="Q90" s="11">
        <v>2.5739999999999998</v>
      </c>
      <c r="R90" s="11">
        <v>1.7380000000000002</v>
      </c>
      <c r="S90" s="12">
        <v>0.34100000000000003</v>
      </c>
      <c r="T90" s="13">
        <v>1.2760000000000001E-2</v>
      </c>
      <c r="U90" s="54">
        <v>6.8200000000000005E-3</v>
      </c>
    </row>
    <row r="91" spans="12:21" ht="16.5" thickBot="1" x14ac:dyDescent="0.3">
      <c r="L91" s="50" t="s">
        <v>23</v>
      </c>
      <c r="M91" s="2">
        <v>88</v>
      </c>
      <c r="N91" s="10">
        <v>0.44000000000000006</v>
      </c>
      <c r="O91" s="53">
        <v>3.22</v>
      </c>
      <c r="P91" s="51">
        <f t="shared" si="3"/>
        <v>88.44</v>
      </c>
      <c r="Q91" s="11">
        <v>2.8380000000000005</v>
      </c>
      <c r="R91" s="11">
        <v>1.8920000000000001</v>
      </c>
      <c r="S91" s="12">
        <v>0.40479999999999999</v>
      </c>
      <c r="T91" s="13">
        <v>1.584E-2</v>
      </c>
      <c r="U91" s="54">
        <v>8.1400000000000014E-3</v>
      </c>
    </row>
    <row r="92" spans="12:21" ht="16.5" thickBot="1" x14ac:dyDescent="0.3">
      <c r="L92" s="50" t="s">
        <v>23</v>
      </c>
      <c r="M92" s="2">
        <v>88</v>
      </c>
      <c r="N92" s="10">
        <v>0.55000000000000004</v>
      </c>
      <c r="O92" s="53">
        <v>3.52</v>
      </c>
      <c r="P92" s="51">
        <f t="shared" si="3"/>
        <v>88.55</v>
      </c>
      <c r="Q92" s="11">
        <v>3.1019999999999999</v>
      </c>
      <c r="R92" s="11">
        <v>2.0680000000000001</v>
      </c>
      <c r="S92" s="12">
        <v>0.46860000000000002</v>
      </c>
      <c r="T92" s="13">
        <v>1.8919999999999999E-2</v>
      </c>
      <c r="U92" s="54">
        <v>9.4599999999999997E-3</v>
      </c>
    </row>
    <row r="93" spans="12:21" ht="16.5" thickBot="1" x14ac:dyDescent="0.3">
      <c r="L93" s="50" t="s">
        <v>23</v>
      </c>
      <c r="M93" s="2">
        <v>88</v>
      </c>
      <c r="N93" s="40">
        <v>0.66</v>
      </c>
      <c r="O93" s="60">
        <v>3.81</v>
      </c>
      <c r="P93" s="51">
        <f t="shared" si="3"/>
        <v>88.66</v>
      </c>
      <c r="Q93" s="41">
        <v>3.3440000000000003</v>
      </c>
      <c r="R93" s="41">
        <v>2.2220000000000004</v>
      </c>
      <c r="S93" s="42">
        <v>0.5324000000000001</v>
      </c>
      <c r="T93" s="43">
        <v>2.1780000000000001E-2</v>
      </c>
      <c r="U93" s="61">
        <v>1.1000000000000001E-2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Balancer</vt:lpstr>
      <vt:lpstr>Feed List</vt:lpstr>
      <vt:lpstr>Requirements</vt:lpstr>
      <vt:lpstr>Balancer!Print_Area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Earl</cp:lastModifiedBy>
  <cp:lastPrinted>2021-10-26T13:05:04Z</cp:lastPrinted>
  <dcterms:created xsi:type="dcterms:W3CDTF">2016-02-15T20:56:44Z</dcterms:created>
  <dcterms:modified xsi:type="dcterms:W3CDTF">2021-10-26T13:05:32Z</dcterms:modified>
</cp:coreProperties>
</file>