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2300"/>
  </bookViews>
  <sheets>
    <sheet name="Sheet1" sheetId="1" r:id="rId1"/>
  </sheets>
  <definedNames>
    <definedName name="crop_price">Sheet1!$F$18</definedName>
    <definedName name="Crop_Yield">Sheet1!$H$18</definedName>
    <definedName name="_xlnm.Print_Area" localSheetId="0">Sheet1!$A$1:$I$74</definedName>
  </definedNames>
  <calcPr calcId="145621" iterate="1" iterateCount="1"/>
</workbook>
</file>

<file path=xl/calcChain.xml><?xml version="1.0" encoding="utf-8"?>
<calcChain xmlns="http://schemas.openxmlformats.org/spreadsheetml/2006/main">
  <c r="H22" i="1" l="1"/>
  <c r="I22" i="1" s="1"/>
  <c r="F6" i="1" l="1"/>
  <c r="I18" i="1" l="1"/>
  <c r="H18" i="1" s="1"/>
  <c r="I17" i="1"/>
  <c r="I55" i="1" l="1"/>
  <c r="I54" i="1"/>
  <c r="I14" i="1" l="1"/>
  <c r="H14" i="1" s="1"/>
  <c r="H35" i="1" l="1"/>
  <c r="H34" i="1"/>
  <c r="H52" i="1" l="1"/>
  <c r="I51" i="1"/>
  <c r="H51" i="1" s="1"/>
  <c r="I50" i="1"/>
  <c r="H50" i="1" s="1"/>
  <c r="I49" i="1"/>
  <c r="H49" i="1" s="1"/>
  <c r="H33" i="1"/>
  <c r="I33" i="1" s="1"/>
  <c r="H32" i="1"/>
  <c r="I32" i="1" s="1"/>
  <c r="H31" i="1"/>
  <c r="I31" i="1" s="1"/>
  <c r="H30" i="1"/>
  <c r="I30" i="1" s="1"/>
  <c r="H29" i="1"/>
  <c r="I29" i="1" s="1"/>
  <c r="H28" i="1"/>
  <c r="I28" i="1" s="1"/>
  <c r="H27" i="1"/>
  <c r="I27" i="1" s="1"/>
  <c r="H26" i="1"/>
  <c r="I26" i="1" s="1"/>
  <c r="H25" i="1"/>
  <c r="I25" i="1" s="1"/>
  <c r="H24" i="1"/>
  <c r="I24" i="1" s="1"/>
  <c r="H23" i="1"/>
  <c r="H19" i="1"/>
  <c r="H17" i="1"/>
  <c r="I16" i="1"/>
  <c r="H16" i="1" s="1"/>
  <c r="I15" i="1"/>
  <c r="H15" i="1" s="1"/>
  <c r="I46" i="1" l="1"/>
  <c r="I45" i="1"/>
  <c r="I44" i="1"/>
  <c r="H36" i="1"/>
  <c r="F37" i="1" l="1"/>
  <c r="H37" i="1" s="1"/>
  <c r="H38" i="1" s="1"/>
  <c r="H20" i="1"/>
  <c r="I56" i="1"/>
  <c r="K26" i="1"/>
  <c r="I37" i="1" l="1"/>
  <c r="I34" i="1"/>
  <c r="H64" i="1" l="1"/>
  <c r="D64" i="1"/>
  <c r="I35" i="1"/>
  <c r="I36" i="1"/>
  <c r="I19" i="1"/>
  <c r="I23" i="1"/>
  <c r="I20" i="1" l="1"/>
  <c r="D65" i="1" l="1"/>
  <c r="H39" i="1"/>
  <c r="I38" i="1"/>
  <c r="I57" i="1" s="1"/>
  <c r="I58" i="1" s="1"/>
  <c r="H65" i="1"/>
  <c r="I39" i="1" l="1"/>
  <c r="H45" i="1" l="1"/>
  <c r="H47" i="1"/>
  <c r="H46" i="1"/>
  <c r="H54" i="1"/>
  <c r="H44" i="1"/>
  <c r="H55" i="1"/>
  <c r="H56" i="1" l="1"/>
  <c r="H57" i="1" l="1"/>
  <c r="H66" i="1" l="1"/>
  <c r="D66" i="1"/>
  <c r="H58" i="1"/>
</calcChain>
</file>

<file path=xl/comments1.xml><?xml version="1.0" encoding="utf-8"?>
<comments xmlns="http://schemas.openxmlformats.org/spreadsheetml/2006/main">
  <authors>
    <author>Economics Department</author>
    <author>Sahs, Roger Vaughn</author>
    <author>Chris Petermann</author>
  </authors>
  <commentList>
    <comment ref="B5" authorId="0">
      <text>
        <r>
          <rPr>
            <b/>
            <sz val="10"/>
            <color indexed="81"/>
            <rFont val="Tahoma"/>
            <family val="2"/>
          </rPr>
          <t>Place the cursor over cells with red triangles to read comments.</t>
        </r>
      </text>
    </comment>
    <comment ref="H8" authorId="1">
      <text>
        <r>
          <rPr>
            <b/>
            <sz val="10"/>
            <color indexed="81"/>
            <rFont val="Tahoma"/>
            <family val="2"/>
          </rPr>
          <t>Make sure that the number of head sold in the production section is based on the herd size.</t>
        </r>
      </text>
    </comment>
    <comment ref="H9" authorId="1">
      <text>
        <r>
          <rPr>
            <b/>
            <sz val="10"/>
            <color indexed="81"/>
            <rFont val="Tahoma"/>
            <family val="2"/>
          </rPr>
          <t>Refers to stocking rate on owned pasture that is utilized by this livestock enterprise.</t>
        </r>
      </text>
    </comment>
    <comment ref="H10" authorId="2">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F13" authorId="1">
      <text>
        <r>
          <rPr>
            <b/>
            <sz val="10"/>
            <color indexed="81"/>
            <rFont val="Tahoma"/>
            <family val="2"/>
          </rPr>
          <t>Make sure that the number of head sold corresponds to the herd size.</t>
        </r>
        <r>
          <rPr>
            <sz val="9"/>
            <color indexed="81"/>
            <rFont val="Tahoma"/>
            <family val="2"/>
          </rPr>
          <t xml:space="preserve">
</t>
        </r>
      </text>
    </comment>
    <comment ref="I16" authorId="1">
      <text>
        <r>
          <rPr>
            <b/>
            <sz val="9"/>
            <color indexed="81"/>
            <rFont val="Tahoma"/>
            <family val="2"/>
          </rPr>
          <t>Total cull sales equal income from raised females (e.g., cows) and the sale price per head less salvage value on purchased females. See explanation below.</t>
        </r>
      </text>
    </comment>
    <comment ref="I17" authorId="1">
      <text>
        <r>
          <rPr>
            <b/>
            <sz val="9"/>
            <color indexed="81"/>
            <rFont val="Tahoma"/>
            <family val="2"/>
          </rPr>
          <t>Total cull sales equal income from raised replacement females (e.g., heifers) and the sale price per head less salvage value on purchased females. See explanation below.</t>
        </r>
      </text>
    </comment>
    <comment ref="I18" authorId="1">
      <text>
        <r>
          <rPr>
            <b/>
            <sz val="9"/>
            <color indexed="81"/>
            <rFont val="Tahoma"/>
            <family val="2"/>
          </rPr>
          <t>Total cull sales equal income from per head sales less salvage value on purchased male breeding livestock (e.g., bulls). See explanation below.</t>
        </r>
      </text>
    </comment>
    <comment ref="E22" authorId="1">
      <text>
        <r>
          <rPr>
            <b/>
            <sz val="10"/>
            <color indexed="81"/>
            <rFont val="Tahoma"/>
            <family val="2"/>
          </rPr>
          <t>Enter price per hundredweight.</t>
        </r>
        <r>
          <rPr>
            <sz val="9"/>
            <color indexed="81"/>
            <rFont val="Tahoma"/>
            <family val="2"/>
          </rPr>
          <t xml:space="preserve">
</t>
        </r>
      </text>
    </comment>
    <comment ref="B41" authorId="1">
      <text>
        <r>
          <rPr>
            <b/>
            <sz val="10"/>
            <color indexed="81"/>
            <rFont val="Tahoma"/>
            <family val="2"/>
          </rPr>
          <t>Represents the average amount of capital invested over the ownership period.</t>
        </r>
      </text>
    </comment>
    <comment ref="B42" authorId="1">
      <text>
        <r>
          <rPr>
            <b/>
            <sz val="10"/>
            <color indexed="81"/>
            <rFont val="Tahoma"/>
            <family val="2"/>
          </rPr>
          <t>You may specify the proportion of the machinery and equipment investment to be charged to this enterprise.</t>
        </r>
        <r>
          <rPr>
            <sz val="9"/>
            <color indexed="81"/>
            <rFont val="Tahoma"/>
            <family val="2"/>
          </rPr>
          <t xml:space="preserve">
</t>
        </r>
      </text>
    </comment>
    <comment ref="B48" authorId="1">
      <text>
        <r>
          <rPr>
            <b/>
            <sz val="10"/>
            <color indexed="81"/>
            <rFont val="Tahoma"/>
            <family val="2"/>
          </rPr>
          <t>Represents the average amount of capital invested over the ownership period.</t>
        </r>
      </text>
    </comment>
    <comment ref="B52" authorId="1">
      <text>
        <r>
          <rPr>
            <b/>
            <sz val="9"/>
            <color indexed="81"/>
            <rFont val="Tahoma"/>
            <family val="2"/>
          </rPr>
          <t>Applies to purchased livestock only.</t>
        </r>
        <r>
          <rPr>
            <sz val="9"/>
            <color indexed="81"/>
            <rFont val="Tahoma"/>
            <family val="2"/>
          </rPr>
          <t xml:space="preserve">
</t>
        </r>
      </text>
    </comment>
    <comment ref="B54" authorId="1">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<sst xmlns="http://schemas.openxmlformats.org/spreadsheetml/2006/main" count="114" uniqueCount="71">
  <si>
    <t>Total</t>
  </si>
  <si>
    <t>PRODUCTION</t>
  </si>
  <si>
    <t>Units</t>
  </si>
  <si>
    <t>Price</t>
  </si>
  <si>
    <t>Quantity</t>
  </si>
  <si>
    <t>Other Income</t>
  </si>
  <si>
    <t>Total Receipts</t>
  </si>
  <si>
    <t>OPERATING INPUTS</t>
  </si>
  <si>
    <t>Annual Operating Capital</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</si>
  <si>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</si>
  <si>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</si>
  <si>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</si>
  <si>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</si>
  <si>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</si>
  <si>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</si>
  <si>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</si>
  <si>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</si>
  <si>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</si>
  <si>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</si>
  <si>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</si>
  <si>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</si>
  <si>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</si>
  <si>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</si>
  <si>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 xml:space="preserve"> Grain Break-Even (B-E) Analysis</t>
  </si>
  <si>
    <t>B-E Yield at $/bu.</t>
  </si>
  <si>
    <t xml:space="preserve"> B-E Price at bu./acre</t>
  </si>
  <si>
    <t>Above Operating Costs (Bu.)</t>
  </si>
  <si>
    <t>Above Operating Costs</t>
  </si>
  <si>
    <t>Above Total Costs (Bu.)</t>
  </si>
  <si>
    <t>Above Total Costs</t>
  </si>
  <si>
    <t>dollars</t>
  </si>
  <si>
    <t>hours</t>
  </si>
  <si>
    <t>Proportion Charged</t>
  </si>
  <si>
    <t>Place the cursor over cells with red triangles to read comments.</t>
  </si>
  <si>
    <t>Enter your input values in shaded cells.</t>
  </si>
  <si>
    <t>Date Printed:</t>
  </si>
  <si>
    <t xml:space="preserve">Budget software questions? </t>
  </si>
  <si>
    <t>head</t>
  </si>
  <si>
    <t>Head</t>
  </si>
  <si>
    <t>$/Head</t>
  </si>
  <si>
    <t>lbs</t>
  </si>
  <si>
    <t>Price/cwt</t>
  </si>
  <si>
    <t>Weight</t>
  </si>
  <si>
    <t>Hd.</t>
  </si>
  <si>
    <t>Pasture</t>
  </si>
  <si>
    <t>Hay</t>
  </si>
  <si>
    <t>Grain</t>
  </si>
  <si>
    <t>Protein Supplement</t>
  </si>
  <si>
    <t>Salt</t>
  </si>
  <si>
    <t>Minerals</t>
  </si>
  <si>
    <t>Other Feed Additives</t>
  </si>
  <si>
    <t>Vet Services/Medicine</t>
  </si>
  <si>
    <t>Vet Supplies</t>
  </si>
  <si>
    <t>Marketing</t>
  </si>
  <si>
    <t>Machinery/Equipment Labor</t>
  </si>
  <si>
    <t>Other Labor</t>
  </si>
  <si>
    <t>Average value of breeding livestock inventory</t>
  </si>
  <si>
    <t>Average value of machinery/equipment</t>
  </si>
  <si>
    <t>Machinery/Equip Fuel, Lube, Repairs</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</si>
  <si>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</si>
  <si>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Machinery/equipment</t>
  </si>
  <si>
    <t>% land cost assigned</t>
  </si>
  <si>
    <t>Email Roger Sahs</t>
  </si>
  <si>
    <t>Extension Specialist</t>
  </si>
  <si>
    <t>405.744.7075</t>
  </si>
  <si>
    <t>Your livestock information goes here</t>
  </si>
  <si>
    <t>Acres/head</t>
  </si>
  <si>
    <t>Slaughter or Feeders</t>
  </si>
  <si>
    <t>Cull Breeding Livestock</t>
  </si>
  <si>
    <t>Purchase Feeders</t>
  </si>
  <si>
    <t>2024 Oklahoma Livestock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</si>
</sst>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s>
  <fonts count="21"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9"/>
      <color indexed="81"/>
      <name val="Tahoma"/>
      <family val="2"/>
    </font>
    <font>
      <b/>
      <sz val="12"/>
      <color indexed="12"/>
      <name val="Arial"/>
      <family val="2"/>
    </font>
    <font>
      <sz val="12"/>
      <color rgb="FFFF0000"/>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26">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pplyProtection="1">
      <alignment horizontal="left"/>
    </xf>
    <xf numFmtId="0" fontId="13" fillId="0" borderId="0" xfId="0" applyFont="1" applyAlignment="1" applyProtection="1">
      <alignment horizontal="center"/>
      <protection locked="0"/>
    </xf>
    <xf numFmtId="0" fontId="10" fillId="0" borderId="0" xfId="0" applyFont="1" applyProtection="1"/>
    <xf numFmtId="0" fontId="14" fillId="0" borderId="0" xfId="0" applyFont="1" applyProtection="1">
      <protection locked="0"/>
    </xf>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49" fontId="12" fillId="0" borderId="2" xfId="0" applyNumberFormat="1"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164" fontId="16" fillId="0" borderId="2" xfId="0" applyNumberFormat="1" applyFont="1" applyBorder="1"/>
    <xf numFmtId="0" fontId="12" fillId="0" borderId="0" xfId="0" applyFont="1" applyProtection="1"/>
    <xf numFmtId="0" fontId="12" fillId="0" borderId="0" xfId="0" applyFont="1" applyAlignment="1" applyProtection="1">
      <alignment horizontal="center"/>
    </xf>
    <xf numFmtId="0" fontId="5" fillId="0" borderId="0" xfId="0" quotePrefix="1" applyFont="1"/>
    <xf numFmtId="0" fontId="10" fillId="0" borderId="0" xfId="3" applyFont="1" applyAlignment="1" applyProtection="1"/>
    <xf numFmtId="0" fontId="12" fillId="0" borderId="1" xfId="0" applyFont="1" applyBorder="1" applyProtection="1"/>
    <xf numFmtId="0" fontId="5" fillId="0" borderId="1" xfId="0" applyFont="1" applyBorder="1" applyProtection="1"/>
    <xf numFmtId="0" fontId="5" fillId="0" borderId="1" xfId="0" applyFont="1" applyBorder="1" applyAlignment="1" applyProtection="1">
      <alignment horizontal="center"/>
    </xf>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3" xfId="0" applyFont="1" applyBorder="1" applyAlignment="1" applyProtection="1">
      <alignment horizontal="center"/>
    </xf>
    <xf numFmtId="6" fontId="5" fillId="0" borderId="0" xfId="0" applyNumberFormat="1" applyFont="1" applyAlignment="1" applyProtection="1">
      <alignment horizontal="center"/>
    </xf>
    <xf numFmtId="44" fontId="10" fillId="0" borderId="0" xfId="2" applyFont="1" applyProtection="1"/>
    <xf numFmtId="164" fontId="10" fillId="0" borderId="0" xfId="0" applyNumberFormat="1" applyFont="1"/>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164" fontId="12" fillId="0" borderId="0" xfId="2" applyNumberFormat="1" applyFont="1" applyBorder="1" applyProtection="1"/>
    <xf numFmtId="0" fontId="5" fillId="0" borderId="4" xfId="0" applyFont="1" applyBorder="1" applyProtection="1"/>
    <xf numFmtId="0" fontId="12" fillId="0" borderId="4" xfId="0" applyFont="1" applyBorder="1" applyAlignment="1" applyProtection="1">
      <alignment horizontal="center"/>
    </xf>
    <xf numFmtId="0" fontId="5" fillId="0" borderId="5" xfId="0" applyFont="1" applyBorder="1" applyProtection="1"/>
    <xf numFmtId="0" fontId="12" fillId="0" borderId="6" xfId="0" applyFont="1" applyBorder="1" applyAlignment="1" applyProtection="1">
      <alignment horizontal="right"/>
    </xf>
    <xf numFmtId="165" fontId="12" fillId="0" borderId="2" xfId="0" applyNumberFormat="1" applyFont="1" applyBorder="1" applyAlignment="1" applyProtection="1">
      <alignment horizontal="center"/>
    </xf>
    <xf numFmtId="0" fontId="12" fillId="0" borderId="2" xfId="0" applyFont="1" applyBorder="1" applyAlignment="1" applyProtection="1">
      <alignment horizontal="left"/>
    </xf>
    <xf numFmtId="166" fontId="12" fillId="0" borderId="7" xfId="0" applyNumberFormat="1" applyFont="1" applyBorder="1" applyAlignment="1" applyProtection="1">
      <alignment horizontal="center"/>
    </xf>
    <xf numFmtId="0" fontId="5" fillId="0" borderId="8" xfId="0" applyFont="1" applyBorder="1" applyAlignment="1" applyProtection="1">
      <alignment horizontal="right"/>
    </xf>
    <xf numFmtId="1" fontId="5" fillId="0" borderId="0" xfId="0" applyNumberFormat="1" applyFont="1" applyAlignment="1">
      <alignment horizontal="center"/>
    </xf>
    <xf numFmtId="0" fontId="5" fillId="0" borderId="0" xfId="0" applyFont="1" applyBorder="1" applyAlignment="1" applyProtection="1">
      <alignment horizontal="right"/>
    </xf>
    <xf numFmtId="165" fontId="5" fillId="0" borderId="9" xfId="2" applyNumberFormat="1" applyFont="1" applyBorder="1" applyAlignment="1" applyProtection="1">
      <alignment horizontal="center"/>
    </xf>
    <xf numFmtId="0" fontId="5" fillId="0" borderId="10" xfId="0" applyFont="1" applyBorder="1" applyAlignment="1" applyProtection="1">
      <alignment horizontal="right"/>
    </xf>
    <xf numFmtId="1" fontId="5" fillId="0" borderId="1" xfId="0" applyNumberFormat="1" applyFont="1" applyBorder="1" applyAlignment="1" applyProtection="1">
      <alignment horizontal="center"/>
    </xf>
    <xf numFmtId="0" fontId="5" fillId="0" borderId="1" xfId="0" applyFont="1" applyBorder="1" applyAlignment="1" applyProtection="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9" fillId="0" borderId="0" xfId="0" applyFont="1" applyAlignment="1"/>
    <xf numFmtId="2" fontId="10" fillId="0" borderId="0" xfId="1" applyNumberFormat="1" applyFont="1" applyFill="1" applyBorder="1" applyAlignment="1" applyProtection="1">
      <alignment horizontal="right"/>
      <protection locked="0"/>
    </xf>
    <xf numFmtId="2" fontId="10" fillId="0" borderId="0" xfId="1" applyNumberFormat="1" applyFont="1" applyFill="1" applyBorder="1" applyAlignment="1" applyProtection="1">
      <alignment horizontal="center"/>
      <protection locked="0"/>
    </xf>
    <xf numFmtId="166" fontId="10" fillId="0" borderId="0" xfId="1" applyNumberFormat="1" applyFont="1" applyFill="1" applyBorder="1" applyAlignment="1" applyProtection="1">
      <protection locked="0"/>
    </xf>
    <xf numFmtId="1" fontId="10" fillId="0" borderId="0" xfId="1" applyNumberFormat="1" applyFont="1" applyFill="1" applyAlignment="1" applyProtection="1">
      <alignment horizontal="right"/>
    </xf>
    <xf numFmtId="166" fontId="10" fillId="0" borderId="0" xfId="1" applyNumberFormat="1" applyFont="1" applyFill="1" applyBorder="1" applyAlignment="1" applyProtection="1">
      <alignment horizontal="right"/>
      <protection locked="0"/>
    </xf>
    <xf numFmtId="166" fontId="10" fillId="0" borderId="0" xfId="1" applyNumberFormat="1" applyFont="1" applyFill="1" applyAlignment="1" applyProtection="1">
      <alignment horizontal="right"/>
    </xf>
    <xf numFmtId="1" fontId="10" fillId="0" borderId="0" xfId="1" applyNumberFormat="1" applyFont="1" applyFill="1" applyBorder="1" applyAlignment="1" applyProtection="1">
      <alignment horizontal="right"/>
      <protection locked="0"/>
    </xf>
    <xf numFmtId="2" fontId="10" fillId="0" borderId="0" xfId="1" applyNumberFormat="1" applyFont="1" applyFill="1" applyAlignment="1" applyProtection="1">
      <alignment horizontal="right"/>
    </xf>
    <xf numFmtId="2" fontId="5" fillId="0" borderId="1" xfId="0" applyNumberFormat="1" applyFont="1" applyFill="1" applyBorder="1" applyAlignment="1" applyProtection="1"/>
    <xf numFmtId="0" fontId="5" fillId="0" borderId="3" xfId="0" applyFont="1" applyFill="1" applyBorder="1" applyProtection="1"/>
    <xf numFmtId="0" fontId="5" fillId="0" borderId="0" xfId="0" applyFont="1" applyFill="1" applyProtection="1"/>
    <xf numFmtId="42" fontId="10" fillId="0" borderId="0" xfId="2" applyNumberFormat="1" applyFont="1" applyFill="1" applyBorder="1" applyProtection="1">
      <protection locked="0"/>
    </xf>
    <xf numFmtId="9" fontId="10" fillId="0" borderId="0" xfId="2" applyNumberFormat="1" applyFont="1" applyFill="1" applyBorder="1" applyProtection="1">
      <protection locked="0"/>
    </xf>
    <xf numFmtId="42" fontId="15" fillId="0" borderId="0" xfId="2" applyNumberFormat="1" applyFont="1" applyFill="1" applyBorder="1" applyProtection="1">
      <protection locked="0"/>
    </xf>
    <xf numFmtId="164" fontId="10" fillId="0" borderId="0" xfId="2" applyNumberFormat="1" applyFont="1" applyFill="1" applyBorder="1" applyProtection="1">
      <protection locked="0"/>
    </xf>
    <xf numFmtId="0" fontId="12" fillId="0" borderId="0" xfId="0" applyFont="1" applyBorder="1" applyAlignment="1" applyProtection="1">
      <alignment horizontal="center"/>
    </xf>
    <xf numFmtId="2" fontId="10" fillId="0" borderId="0" xfId="1" applyNumberFormat="1" applyFont="1" applyAlignment="1" applyProtection="1">
      <alignment horizontal="right"/>
    </xf>
    <xf numFmtId="0" fontId="5" fillId="0" borderId="0" xfId="0" applyFont="1" applyBorder="1" applyProtection="1">
      <protection locked="0"/>
    </xf>
    <xf numFmtId="0" fontId="5" fillId="0" borderId="0" xfId="0" applyFont="1" applyProtection="1">
      <protection locked="0"/>
    </xf>
    <xf numFmtId="0" fontId="10" fillId="0" borderId="0" xfId="0" applyFont="1" applyAlignment="1" applyProtection="1">
      <alignment horizontal="left"/>
      <protection locked="0"/>
    </xf>
    <xf numFmtId="3" fontId="5" fillId="2" borderId="12" xfId="0" applyNumberFormat="1" applyFont="1" applyFill="1" applyBorder="1" applyProtection="1">
      <protection locked="0"/>
    </xf>
    <xf numFmtId="1" fontId="10" fillId="2" borderId="12" xfId="1" applyNumberFormat="1" applyFont="1" applyFill="1" applyBorder="1" applyAlignment="1" applyProtection="1">
      <alignment horizontal="right"/>
      <protection locked="0"/>
    </xf>
    <xf numFmtId="0" fontId="20" fillId="0" borderId="0" xfId="0" applyFont="1"/>
    <xf numFmtId="0" fontId="10" fillId="0" borderId="0" xfId="0" applyFont="1" applyAlignment="1" applyProtection="1">
      <alignment horizontal="right"/>
      <protection locked="0"/>
    </xf>
    <xf numFmtId="9" fontId="5" fillId="2" borderId="12" xfId="2" applyNumberFormat="1" applyFont="1" applyFill="1" applyBorder="1" applyAlignment="1" applyProtection="1">
      <alignment horizontal="center"/>
      <protection locked="0"/>
    </xf>
    <xf numFmtId="0" fontId="10" fillId="0" borderId="0" xfId="0" applyFont="1" applyAlignment="1" applyProtection="1">
      <alignment horizontal="left"/>
    </xf>
    <xf numFmtId="0" fontId="5" fillId="2" borderId="4" xfId="0" applyFont="1" applyFill="1" applyBorder="1" applyProtection="1">
      <protection locked="0"/>
    </xf>
    <xf numFmtId="0" fontId="5" fillId="2" borderId="12" xfId="0" applyFont="1" applyFill="1" applyBorder="1" applyProtection="1">
      <protection locked="0"/>
    </xf>
    <xf numFmtId="0" fontId="7" fillId="0" borderId="0" xfId="3" applyFont="1" applyAlignment="1" applyProtection="1"/>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10" fillId="2" borderId="12" xfId="0" applyFont="1" applyFill="1" applyBorder="1" applyAlignment="1" applyProtection="1">
      <alignment horizontal="left"/>
      <protection locked="0"/>
    </xf>
    <xf numFmtId="0" fontId="9" fillId="2" borderId="12" xfId="0" applyFont="1" applyFill="1" applyBorder="1" applyAlignment="1" applyProtection="1">
      <protection locked="0"/>
    </xf>
    <xf numFmtId="0" fontId="5" fillId="2" borderId="12" xfId="0" applyFont="1" applyFill="1" applyBorder="1" applyAlignment="1" applyProtection="1">
      <protection locked="0"/>
    </xf>
    <xf numFmtId="0" fontId="10" fillId="0" borderId="0" xfId="0" applyFont="1" applyAlignment="1" applyProtection="1">
      <alignment horizontal="left"/>
    </xf>
    <xf numFmtId="0" fontId="10" fillId="2" borderId="4" xfId="0" applyFont="1" applyFill="1" applyBorder="1" applyAlignment="1" applyProtection="1">
      <protection locked="0"/>
    </xf>
    <xf numFmtId="0" fontId="10" fillId="2" borderId="3" xfId="0" applyFont="1" applyFill="1" applyBorder="1" applyAlignment="1" applyProtection="1">
      <protection locked="0"/>
    </xf>
    <xf numFmtId="0" fontId="0" fillId="0" borderId="3" xfId="0" applyBorder="1" applyAlignment="1" applyProtection="1">
      <protection locked="0"/>
    </xf>
    <xf numFmtId="0" fontId="0" fillId="0" borderId="5" xfId="0" applyBorder="1" applyAlignment="1" applyProtection="1">
      <protection locked="0"/>
    </xf>
    <xf numFmtId="0" fontId="5" fillId="2" borderId="4" xfId="0" applyFont="1" applyFill="1" applyBorder="1" applyAlignment="1" applyProtection="1">
      <protection locked="0"/>
    </xf>
    <xf numFmtId="0" fontId="0" fillId="0" borderId="0" xfId="0" applyAlignment="1"/>
    <xf numFmtId="0" fontId="10" fillId="2" borderId="4" xfId="0" applyFont="1" applyFill="1" applyBorder="1" applyAlignment="1" applyProtection="1">
      <alignment horizontal="right"/>
      <protection locked="0"/>
    </xf>
    <xf numFmtId="0" fontId="10" fillId="2" borderId="5" xfId="0" applyFont="1" applyFill="1" applyBorder="1" applyAlignment="1" applyProtection="1">
      <alignment horizontal="right"/>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67</xdr:row>
      <xdr:rowOff>9525</xdr:rowOff>
    </xdr:from>
    <xdr:to>
      <xdr:col>8</xdr:col>
      <xdr:colOff>981075</xdr:colOff>
      <xdr:row>69</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xdr:from>
      <xdr:col>0</xdr:col>
      <xdr:colOff>161925</xdr:colOff>
      <xdr:row>75</xdr:row>
      <xdr:rowOff>28575</xdr:rowOff>
    </xdr:from>
    <xdr:to>
      <xdr:col>8</xdr:col>
      <xdr:colOff>1009650</xdr:colOff>
      <xdr:row>83</xdr:row>
      <xdr:rowOff>0</xdr:rowOff>
    </xdr:to>
    <xdr:sp macro="" textlink="">
      <xdr:nvSpPr>
        <xdr:cNvPr id="3" name="TextBox 2"/>
        <xdr:cNvSpPr txBox="1"/>
      </xdr:nvSpPr>
      <xdr:spPr>
        <a:xfrm>
          <a:off x="161925" y="14230350"/>
          <a:ext cx="78771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Cull sales income for breeding livestock is treated as recommended by the American Agricultural Economics Association (AAEA) Task Force on Commodity Costs and Returns Estimation. The treatment of income depends on whether the breeding herd is from raised or purchased sources</a:t>
          </a:r>
          <a:r>
            <a:rPr lang="en-US" baseline="0"/>
            <a:t> and means that </a:t>
          </a:r>
          <a:r>
            <a:rPr lang="en-US"/>
            <a:t>net income shown on an enterprise budget may be less than total cash sales. </a:t>
          </a:r>
        </a:p>
        <a:p>
          <a:endParaRPr lang="en-US"/>
        </a:p>
        <a:p>
          <a:r>
            <a:rPr lang="en-US"/>
            <a:t>Sale price times the number of head determines receipts from raised livestock since the cost of raising them is included as enterprise operating costs. For purchased animals, only the amount of sales exceeding salvage value is included in income. The cost of the purchased animal is prorated over its life through depreciation and the cull animals are presumed to be at the end of the useful lives, thus fully depreciated. This convention prevents an economic double counting of culled income. </a:t>
          </a:r>
          <a:endParaRPr lang="en-US" sz="1100"/>
        </a:p>
      </xdr:txBody>
    </xdr:sp>
    <xdr:clientData/>
  </xdr:twoCellAnchor>
  <xdr:twoCellAnchor editAs="oneCell">
    <xdr:from>
      <xdr:col>7</xdr:col>
      <xdr:colOff>504825</xdr:colOff>
      <xdr:row>3</xdr:row>
      <xdr:rowOff>0</xdr:rowOff>
    </xdr:from>
    <xdr:to>
      <xdr:col>8</xdr:col>
      <xdr:colOff>933450</xdr:colOff>
      <xdr:row>6</xdr:row>
      <xdr:rowOff>96891</xdr:rowOff>
    </xdr:to>
    <xdr:pic>
      <xdr:nvPicPr>
        <xdr:cNvPr id="5" name="Picture 4"/>
        <xdr:cNvPicPr>
          <a:picLocks noChangeAspect="1"/>
        </xdr:cNvPicPr>
      </xdr:nvPicPr>
      <xdr:blipFill>
        <a:blip xmlns:r="http://schemas.openxmlformats.org/officeDocument/2006/relationships" r:embed="rId1"/>
        <a:stretch>
          <a:fillRect/>
        </a:stretch>
      </xdr:blipFill>
      <xdr:spPr>
        <a:xfrm>
          <a:off x="6496050" y="1209675"/>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75"/>
  <sheetViews>
    <sheetView showGridLines="0" tabSelected="1" workbookViewId="0"/>
  </sheetViews>
  <sheetFormatPr defaultRowHeight="15" x14ac:dyDescent="0.2"/>
  <cols>
    <col min="1" max="1" width="4.5703125" style="2" customWidth="1"/>
    <col min="2" max="2" width="30" style="2" customWidth="1"/>
    <col min="3" max="3" width="10.7109375" style="2" customWidth="1"/>
    <col min="4" max="4" width="9.140625" style="2"/>
    <col min="5" max="5" width="12.7109375" style="2" customWidth="1"/>
    <col min="6" max="6" width="15.5703125" style="2" customWidth="1"/>
    <col min="7" max="7" width="7.140625" style="2" customWidth="1"/>
    <col min="8" max="8" width="15.5703125" style="2" customWidth="1"/>
    <col min="9" max="9" width="16.85546875" style="2" customWidth="1"/>
    <col min="10" max="10" width="9.140625" style="2"/>
    <col min="11" max="11" width="0" style="2" hidden="1" customWidth="1"/>
    <col min="12" max="16384" width="9.140625" style="2"/>
  </cols>
  <sheetData>
    <row r="1" spans="1:16" ht="39.950000000000003" customHeight="1" x14ac:dyDescent="0.45">
      <c r="B1" s="111" t="s">
        <v>70</v>
      </c>
      <c r="C1" s="111"/>
      <c r="D1" s="111"/>
      <c r="E1" s="111"/>
      <c r="F1" s="111"/>
      <c r="G1" s="111"/>
      <c r="H1" s="111"/>
      <c r="I1" s="111"/>
    </row>
    <row r="2" spans="1:16" ht="39.950000000000003" customHeight="1" x14ac:dyDescent="0.2">
      <c r="B2" s="112" t="s">
        <v>59</v>
      </c>
      <c r="C2" s="112"/>
      <c r="D2" s="113"/>
      <c r="E2" s="113"/>
      <c r="F2" s="113"/>
      <c r="G2" s="113"/>
      <c r="H2" s="113"/>
      <c r="I2" s="113"/>
    </row>
    <row r="3" spans="1:16" ht="15.75" customHeight="1" x14ac:dyDescent="0.2">
      <c r="A3" s="3"/>
      <c r="B3" s="113"/>
      <c r="C3" s="113"/>
      <c r="D3" s="113"/>
      <c r="E3" s="113"/>
      <c r="F3" s="113"/>
      <c r="G3" s="113"/>
      <c r="H3" s="113"/>
      <c r="I3" s="113"/>
    </row>
    <row r="4" spans="1:16" ht="15.75" customHeight="1" x14ac:dyDescent="0.2">
      <c r="N4" s="4"/>
      <c r="O4" s="4"/>
      <c r="P4" s="4"/>
    </row>
    <row r="5" spans="1:16" ht="15.75" customHeight="1" x14ac:dyDescent="0.25">
      <c r="B5" s="117" t="s">
        <v>33</v>
      </c>
      <c r="C5" s="123"/>
      <c r="D5" s="123"/>
      <c r="E5" s="123"/>
      <c r="F5" s="68" t="s">
        <v>35</v>
      </c>
      <c r="G5" s="81"/>
      <c r="P5" s="1"/>
    </row>
    <row r="6" spans="1:16" ht="15.75" customHeight="1" x14ac:dyDescent="0.2">
      <c r="A6" s="1"/>
      <c r="B6" s="114" t="s">
        <v>34</v>
      </c>
      <c r="C6" s="114"/>
      <c r="D6" s="115"/>
      <c r="E6" s="1"/>
      <c r="F6" s="69">
        <f ca="1">TODAY()</f>
        <v>45335</v>
      </c>
      <c r="G6" s="1"/>
    </row>
    <row r="7" spans="1:16" ht="15.75" customHeight="1" x14ac:dyDescent="0.2">
      <c r="A7" s="1"/>
      <c r="B7" s="1"/>
      <c r="C7" s="1"/>
      <c r="D7" s="1"/>
      <c r="E7" s="1"/>
      <c r="F7" s="1"/>
      <c r="G7" s="1"/>
      <c r="H7" s="3"/>
    </row>
    <row r="8" spans="1:16" ht="15.75" x14ac:dyDescent="0.25">
      <c r="B8" s="118" t="s">
        <v>65</v>
      </c>
      <c r="C8" s="119"/>
      <c r="D8" s="120"/>
      <c r="E8" s="121"/>
      <c r="F8" s="5"/>
      <c r="G8" s="101" t="s">
        <v>38</v>
      </c>
      <c r="H8" s="80">
        <v>50</v>
      </c>
      <c r="L8" s="104"/>
    </row>
    <row r="9" spans="1:16" ht="15.75" x14ac:dyDescent="0.25">
      <c r="A9" s="6"/>
      <c r="B9" s="118"/>
      <c r="C9" s="119"/>
      <c r="D9" s="120"/>
      <c r="E9" s="121"/>
      <c r="F9" s="124" t="s">
        <v>66</v>
      </c>
      <c r="G9" s="125"/>
      <c r="H9" s="80">
        <v>10</v>
      </c>
    </row>
    <row r="10" spans="1:16" ht="15.75" x14ac:dyDescent="0.25">
      <c r="A10" s="8"/>
      <c r="B10" s="118"/>
      <c r="C10" s="119"/>
      <c r="D10" s="120"/>
      <c r="E10" s="121"/>
      <c r="F10" s="1"/>
      <c r="G10" s="105" t="s">
        <v>61</v>
      </c>
      <c r="H10" s="106">
        <v>0.25</v>
      </c>
    </row>
    <row r="11" spans="1:16" ht="15.75" x14ac:dyDescent="0.25">
      <c r="A11" s="9"/>
      <c r="B11" s="118"/>
      <c r="C11" s="119"/>
      <c r="D11" s="120"/>
      <c r="E11" s="121"/>
      <c r="F11" s="1"/>
      <c r="G11" s="1"/>
      <c r="H11" s="7"/>
    </row>
    <row r="12" spans="1:16" ht="15.75" x14ac:dyDescent="0.25">
      <c r="A12" s="9"/>
      <c r="B12" s="9"/>
      <c r="C12" s="9"/>
      <c r="D12" s="9"/>
      <c r="E12" s="9"/>
      <c r="F12" s="10"/>
      <c r="G12" s="10"/>
      <c r="H12" s="11"/>
      <c r="I12" s="12"/>
    </row>
    <row r="13" spans="1:16" ht="15.75" x14ac:dyDescent="0.25">
      <c r="A13" s="13" t="s">
        <v>1</v>
      </c>
      <c r="B13" s="14"/>
      <c r="C13" s="15" t="s">
        <v>42</v>
      </c>
      <c r="D13" s="15" t="s">
        <v>2</v>
      </c>
      <c r="E13" s="15" t="s">
        <v>41</v>
      </c>
      <c r="F13" s="16" t="s">
        <v>4</v>
      </c>
      <c r="G13" s="16"/>
      <c r="H13" s="17" t="s">
        <v>39</v>
      </c>
      <c r="I13" s="18" t="s">
        <v>0</v>
      </c>
    </row>
    <row r="14" spans="1:16" x14ac:dyDescent="0.2">
      <c r="A14" s="19"/>
      <c r="B14" s="108" t="s">
        <v>67</v>
      </c>
      <c r="C14" s="102">
        <v>0</v>
      </c>
      <c r="D14" s="20" t="s">
        <v>40</v>
      </c>
      <c r="E14" s="70">
        <v>0</v>
      </c>
      <c r="F14" s="103">
        <v>0</v>
      </c>
      <c r="G14" s="83" t="s">
        <v>43</v>
      </c>
      <c r="H14" s="21">
        <f t="shared" ref="H14" si="0">IF($H$8=0,0,ROUND(I14/$H$8,2))</f>
        <v>0</v>
      </c>
      <c r="I14" s="22">
        <f t="shared" ref="I14" si="1">IF($H$8=0,0,+(C14/100)*ROUND(E14,2)*F14)</f>
        <v>0</v>
      </c>
    </row>
    <row r="15" spans="1:16" x14ac:dyDescent="0.2">
      <c r="A15" s="19"/>
      <c r="B15" s="108" t="s">
        <v>67</v>
      </c>
      <c r="C15" s="102">
        <v>0</v>
      </c>
      <c r="D15" s="20" t="s">
        <v>40</v>
      </c>
      <c r="E15" s="70">
        <v>0</v>
      </c>
      <c r="F15" s="103">
        <v>0</v>
      </c>
      <c r="G15" s="83" t="s">
        <v>43</v>
      </c>
      <c r="H15" s="21">
        <f t="shared" ref="H15:H18" si="2">IF($H$8=0,0,ROUND(I15/$H$8,2))</f>
        <v>0</v>
      </c>
      <c r="I15" s="22">
        <f t="shared" ref="I15:I18" si="3">IF($H$8=0,0,+(C15/100)*ROUND(E15,2)*F15)</f>
        <v>0</v>
      </c>
    </row>
    <row r="16" spans="1:16" x14ac:dyDescent="0.2">
      <c r="A16" s="19"/>
      <c r="B16" s="108" t="s">
        <v>68</v>
      </c>
      <c r="C16" s="102">
        <v>0</v>
      </c>
      <c r="D16" s="20" t="s">
        <v>40</v>
      </c>
      <c r="E16" s="70">
        <v>0</v>
      </c>
      <c r="F16" s="103">
        <v>0</v>
      </c>
      <c r="G16" s="83" t="s">
        <v>43</v>
      </c>
      <c r="H16" s="21">
        <f t="shared" si="2"/>
        <v>0</v>
      </c>
      <c r="I16" s="22">
        <f t="shared" si="3"/>
        <v>0</v>
      </c>
    </row>
    <row r="17" spans="1:11" x14ac:dyDescent="0.2">
      <c r="A17" s="19"/>
      <c r="B17" s="108" t="s">
        <v>68</v>
      </c>
      <c r="C17" s="102">
        <v>0</v>
      </c>
      <c r="D17" s="20" t="s">
        <v>40</v>
      </c>
      <c r="E17" s="70">
        <v>0</v>
      </c>
      <c r="F17" s="103">
        <v>0</v>
      </c>
      <c r="G17" s="83" t="s">
        <v>43</v>
      </c>
      <c r="H17" s="21">
        <f t="shared" si="2"/>
        <v>0</v>
      </c>
      <c r="I17" s="22">
        <f t="shared" si="3"/>
        <v>0</v>
      </c>
    </row>
    <row r="18" spans="1:11" x14ac:dyDescent="0.2">
      <c r="A18" s="19"/>
      <c r="B18" s="108" t="s">
        <v>68</v>
      </c>
      <c r="C18" s="102">
        <v>0</v>
      </c>
      <c r="D18" s="20" t="s">
        <v>40</v>
      </c>
      <c r="E18" s="70">
        <v>0</v>
      </c>
      <c r="F18" s="103">
        <v>0</v>
      </c>
      <c r="G18" s="83" t="s">
        <v>43</v>
      </c>
      <c r="H18" s="21">
        <f t="shared" si="2"/>
        <v>0</v>
      </c>
      <c r="I18" s="22">
        <f t="shared" si="3"/>
        <v>0</v>
      </c>
    </row>
    <row r="19" spans="1:11" x14ac:dyDescent="0.2">
      <c r="A19" s="19"/>
      <c r="B19" s="109" t="s">
        <v>5</v>
      </c>
      <c r="D19" s="20" t="s">
        <v>37</v>
      </c>
      <c r="E19" s="71">
        <v>0</v>
      </c>
      <c r="F19" s="23">
        <v>1</v>
      </c>
      <c r="G19" s="23"/>
      <c r="H19" s="21">
        <f>IF($H$8=0,0,ROUND(E19*F19,2))</f>
        <v>0</v>
      </c>
      <c r="I19" s="22">
        <f>$H$8*$H19</f>
        <v>0</v>
      </c>
    </row>
    <row r="20" spans="1:11" ht="15.75" x14ac:dyDescent="0.25">
      <c r="A20" s="13" t="s">
        <v>6</v>
      </c>
      <c r="B20" s="14"/>
      <c r="C20" s="14"/>
      <c r="D20" s="24"/>
      <c r="E20" s="25"/>
      <c r="F20" s="14"/>
      <c r="G20" s="14"/>
      <c r="H20" s="26">
        <f>SUM(H14:H19)</f>
        <v>0</v>
      </c>
      <c r="I20" s="27">
        <f>$H$8*$H20</f>
        <v>0</v>
      </c>
    </row>
    <row r="21" spans="1:11" ht="15.75" x14ac:dyDescent="0.25">
      <c r="A21" s="28" t="s">
        <v>7</v>
      </c>
      <c r="B21" s="19"/>
      <c r="C21" s="97" t="s">
        <v>42</v>
      </c>
      <c r="D21" s="29"/>
      <c r="E21" s="97" t="s">
        <v>3</v>
      </c>
      <c r="F21" s="17" t="s">
        <v>4</v>
      </c>
      <c r="G21" s="29"/>
      <c r="H21" s="29"/>
      <c r="I21" s="22"/>
    </row>
    <row r="22" spans="1:11" x14ac:dyDescent="0.2">
      <c r="A22" s="19"/>
      <c r="B22" s="109" t="s">
        <v>69</v>
      </c>
      <c r="C22" s="102"/>
      <c r="D22" s="20" t="s">
        <v>37</v>
      </c>
      <c r="E22" s="70"/>
      <c r="F22" s="23">
        <v>1</v>
      </c>
      <c r="G22" s="84"/>
      <c r="H22" s="21">
        <f>IF($H$8=0,0,+ROUND(C22/100*E22*F22,2))</f>
        <v>0</v>
      </c>
      <c r="I22" s="22">
        <f t="shared" ref="I22" si="4">$H$8*$H22</f>
        <v>0</v>
      </c>
    </row>
    <row r="23" spans="1:11" x14ac:dyDescent="0.2">
      <c r="A23" s="19"/>
      <c r="B23" s="2" t="s">
        <v>44</v>
      </c>
      <c r="D23" s="20" t="s">
        <v>37</v>
      </c>
      <c r="E23" s="70">
        <v>0</v>
      </c>
      <c r="F23" s="23">
        <v>1</v>
      </c>
      <c r="G23" s="84"/>
      <c r="H23" s="21">
        <f>IF($H$8=0,0,ROUND(E23*F23,2))</f>
        <v>0</v>
      </c>
      <c r="I23" s="22">
        <f>$H$8*$H23</f>
        <v>0</v>
      </c>
    </row>
    <row r="24" spans="1:11" x14ac:dyDescent="0.2">
      <c r="A24" s="19"/>
      <c r="B24" s="30" t="s">
        <v>45</v>
      </c>
      <c r="C24" s="30"/>
      <c r="D24" s="20" t="s">
        <v>37</v>
      </c>
      <c r="E24" s="72">
        <v>0</v>
      </c>
      <c r="F24" s="23">
        <v>1</v>
      </c>
      <c r="G24" s="85"/>
      <c r="H24" s="21">
        <f t="shared" ref="H24:H33" si="5">IF($H$8=0,0,ROUND(E24*F24,2))</f>
        <v>0</v>
      </c>
      <c r="I24" s="22">
        <f t="shared" ref="I24:I33" si="6">$H$8*$H24</f>
        <v>0</v>
      </c>
    </row>
    <row r="25" spans="1:11" x14ac:dyDescent="0.2">
      <c r="A25" s="19"/>
      <c r="B25" s="2" t="s">
        <v>46</v>
      </c>
      <c r="D25" s="20" t="s">
        <v>37</v>
      </c>
      <c r="E25" s="72">
        <v>0</v>
      </c>
      <c r="F25" s="23">
        <v>1</v>
      </c>
      <c r="G25" s="85"/>
      <c r="H25" s="21">
        <f t="shared" si="5"/>
        <v>0</v>
      </c>
      <c r="I25" s="22">
        <f t="shared" si="6"/>
        <v>0</v>
      </c>
    </row>
    <row r="26" spans="1:11" x14ac:dyDescent="0.2">
      <c r="A26" s="19"/>
      <c r="B26" s="31" t="s">
        <v>47</v>
      </c>
      <c r="C26" s="31"/>
      <c r="D26" s="20" t="s">
        <v>37</v>
      </c>
      <c r="E26" s="72">
        <v>0</v>
      </c>
      <c r="F26" s="23">
        <v>1</v>
      </c>
      <c r="G26" s="86"/>
      <c r="H26" s="21">
        <f t="shared" si="5"/>
        <v>0</v>
      </c>
      <c r="I26" s="22">
        <f t="shared" si="6"/>
        <v>0</v>
      </c>
      <c r="K26" s="2">
        <f>+IF(F14&gt;F26,F14-F26,0)</f>
        <v>0</v>
      </c>
    </row>
    <row r="27" spans="1:11" x14ac:dyDescent="0.2">
      <c r="A27" s="19"/>
      <c r="B27" s="2" t="s">
        <v>48</v>
      </c>
      <c r="D27" s="20" t="s">
        <v>37</v>
      </c>
      <c r="E27" s="72">
        <v>0</v>
      </c>
      <c r="F27" s="23">
        <v>1</v>
      </c>
      <c r="G27" s="87"/>
      <c r="H27" s="21">
        <f t="shared" si="5"/>
        <v>0</v>
      </c>
      <c r="I27" s="22">
        <f t="shared" si="6"/>
        <v>0</v>
      </c>
    </row>
    <row r="28" spans="1:11" x14ac:dyDescent="0.2">
      <c r="A28" s="19"/>
      <c r="B28" s="31" t="s">
        <v>49</v>
      </c>
      <c r="C28" s="31"/>
      <c r="D28" s="20" t="s">
        <v>37</v>
      </c>
      <c r="E28" s="72">
        <v>0</v>
      </c>
      <c r="F28" s="23">
        <v>1</v>
      </c>
      <c r="G28" s="88"/>
      <c r="H28" s="21">
        <f t="shared" si="5"/>
        <v>0</v>
      </c>
      <c r="I28" s="22">
        <f t="shared" si="6"/>
        <v>0</v>
      </c>
    </row>
    <row r="29" spans="1:11" x14ac:dyDescent="0.2">
      <c r="A29" s="19"/>
      <c r="B29" s="2" t="s">
        <v>50</v>
      </c>
      <c r="D29" s="20" t="s">
        <v>37</v>
      </c>
      <c r="E29" s="70">
        <v>0</v>
      </c>
      <c r="F29" s="23">
        <v>1</v>
      </c>
      <c r="G29" s="85"/>
      <c r="H29" s="21">
        <f t="shared" si="5"/>
        <v>0</v>
      </c>
      <c r="I29" s="22">
        <f t="shared" si="6"/>
        <v>0</v>
      </c>
    </row>
    <row r="30" spans="1:11" x14ac:dyDescent="0.2">
      <c r="A30" s="19"/>
      <c r="B30" s="30" t="s">
        <v>51</v>
      </c>
      <c r="C30" s="30"/>
      <c r="D30" s="20" t="s">
        <v>37</v>
      </c>
      <c r="E30" s="72">
        <v>0</v>
      </c>
      <c r="F30" s="23">
        <v>1</v>
      </c>
      <c r="G30" s="85"/>
      <c r="H30" s="21">
        <f t="shared" si="5"/>
        <v>0</v>
      </c>
      <c r="I30" s="22">
        <f t="shared" si="6"/>
        <v>0</v>
      </c>
    </row>
    <row r="31" spans="1:11" x14ac:dyDescent="0.2">
      <c r="A31" s="19"/>
      <c r="B31" s="2" t="s">
        <v>52</v>
      </c>
      <c r="D31" s="20" t="s">
        <v>37</v>
      </c>
      <c r="E31" s="72">
        <v>0</v>
      </c>
      <c r="F31" s="23">
        <v>1</v>
      </c>
      <c r="G31" s="89"/>
      <c r="H31" s="21">
        <f t="shared" si="5"/>
        <v>0</v>
      </c>
      <c r="I31" s="22">
        <f t="shared" si="6"/>
        <v>0</v>
      </c>
    </row>
    <row r="32" spans="1:11" x14ac:dyDescent="0.2">
      <c r="A32" s="19"/>
      <c r="B32" s="2" t="s">
        <v>53</v>
      </c>
      <c r="D32" s="20" t="s">
        <v>37</v>
      </c>
      <c r="E32" s="70">
        <v>0</v>
      </c>
      <c r="F32" s="23">
        <v>1</v>
      </c>
      <c r="G32" s="82"/>
      <c r="H32" s="21">
        <f t="shared" si="5"/>
        <v>0</v>
      </c>
      <c r="I32" s="22">
        <f t="shared" si="6"/>
        <v>0</v>
      </c>
    </row>
    <row r="33" spans="1:9" x14ac:dyDescent="0.2">
      <c r="A33" s="19"/>
      <c r="B33" s="2" t="s">
        <v>58</v>
      </c>
      <c r="D33" s="20" t="s">
        <v>37</v>
      </c>
      <c r="E33" s="72">
        <v>0</v>
      </c>
      <c r="F33" s="23">
        <v>1</v>
      </c>
      <c r="G33" s="82"/>
      <c r="H33" s="21">
        <f t="shared" si="5"/>
        <v>0</v>
      </c>
      <c r="I33" s="22">
        <f t="shared" si="6"/>
        <v>0</v>
      </c>
    </row>
    <row r="34" spans="1:9" x14ac:dyDescent="0.2">
      <c r="A34" s="19"/>
      <c r="B34" s="2" t="s">
        <v>54</v>
      </c>
      <c r="D34" s="20" t="s">
        <v>31</v>
      </c>
      <c r="E34" s="72">
        <v>0</v>
      </c>
      <c r="F34" s="74">
        <v>0</v>
      </c>
      <c r="G34" s="85"/>
      <c r="H34" s="21">
        <f>IF($H$8=0,0,ROUND(E34*F34,2))</f>
        <v>0</v>
      </c>
      <c r="I34" s="22">
        <f t="shared" ref="I34:I39" si="7">$H$8*$H34</f>
        <v>0</v>
      </c>
    </row>
    <row r="35" spans="1:9" x14ac:dyDescent="0.2">
      <c r="A35" s="19"/>
      <c r="B35" s="2" t="s">
        <v>55</v>
      </c>
      <c r="D35" s="20" t="s">
        <v>31</v>
      </c>
      <c r="E35" s="72">
        <v>0</v>
      </c>
      <c r="F35" s="74">
        <v>0</v>
      </c>
      <c r="G35" s="85"/>
      <c r="H35" s="21">
        <f>IF($H$8=0,0,ROUND(E35*F35,2))</f>
        <v>0</v>
      </c>
      <c r="I35" s="22">
        <f t="shared" si="7"/>
        <v>0</v>
      </c>
    </row>
    <row r="36" spans="1:9" x14ac:dyDescent="0.2">
      <c r="A36" s="19"/>
      <c r="B36" s="2" t="s">
        <v>9</v>
      </c>
      <c r="D36" s="20" t="s">
        <v>37</v>
      </c>
      <c r="E36" s="72">
        <v>0</v>
      </c>
      <c r="F36" s="23">
        <v>1</v>
      </c>
      <c r="G36" s="85"/>
      <c r="H36" s="21">
        <f>IF($H$8=0,0,ROUND(E36*F36,2))</f>
        <v>0</v>
      </c>
      <c r="I36" s="22">
        <f t="shared" si="7"/>
        <v>0</v>
      </c>
    </row>
    <row r="37" spans="1:9" x14ac:dyDescent="0.2">
      <c r="A37" s="19"/>
      <c r="B37" s="2" t="s">
        <v>8</v>
      </c>
      <c r="D37" s="20" t="s">
        <v>30</v>
      </c>
      <c r="E37" s="73">
        <v>8.5000000000000006E-2</v>
      </c>
      <c r="F37" s="98">
        <f>+SUM(H22:H36)/2</f>
        <v>0</v>
      </c>
      <c r="G37" s="85"/>
      <c r="H37" s="21">
        <f>IF($H$8=0,0,ROUND(ROUND(E37,4)*ROUND(F37,2),2))</f>
        <v>0</v>
      </c>
      <c r="I37" s="22">
        <f t="shared" si="7"/>
        <v>0</v>
      </c>
    </row>
    <row r="38" spans="1:9" ht="15.75" x14ac:dyDescent="0.25">
      <c r="A38" s="32" t="s">
        <v>10</v>
      </c>
      <c r="B38" s="33"/>
      <c r="C38" s="33"/>
      <c r="D38" s="34"/>
      <c r="E38" s="35"/>
      <c r="F38" s="36"/>
      <c r="G38" s="90"/>
      <c r="H38" s="37">
        <f>SUM(H22:H37)</f>
        <v>0</v>
      </c>
      <c r="I38" s="38">
        <f t="shared" si="7"/>
        <v>0</v>
      </c>
    </row>
    <row r="39" spans="1:9" ht="15.75" x14ac:dyDescent="0.25">
      <c r="A39" s="39" t="s">
        <v>11</v>
      </c>
      <c r="B39" s="40"/>
      <c r="C39" s="40"/>
      <c r="D39" s="41"/>
      <c r="E39" s="40"/>
      <c r="F39" s="40"/>
      <c r="G39" s="91"/>
      <c r="H39" s="37">
        <f>H20-H38</f>
        <v>0</v>
      </c>
      <c r="I39" s="38">
        <f t="shared" si="7"/>
        <v>0</v>
      </c>
    </row>
    <row r="40" spans="1:9" ht="15.75" x14ac:dyDescent="0.25">
      <c r="A40" s="28" t="s">
        <v>12</v>
      </c>
      <c r="B40" s="19"/>
      <c r="C40" s="19"/>
      <c r="D40" s="29"/>
      <c r="E40" s="29" t="s">
        <v>13</v>
      </c>
      <c r="F40" s="19"/>
      <c r="G40" s="92"/>
      <c r="H40" s="29"/>
      <c r="I40" s="22"/>
    </row>
    <row r="41" spans="1:9" ht="15.75" x14ac:dyDescent="0.25">
      <c r="A41" s="28"/>
      <c r="B41" s="117" t="s">
        <v>57</v>
      </c>
      <c r="C41" s="117"/>
      <c r="D41" s="117"/>
      <c r="E41" s="29"/>
      <c r="F41" s="75">
        <v>0</v>
      </c>
      <c r="G41" s="93"/>
      <c r="H41" s="29"/>
      <c r="I41" s="22"/>
    </row>
    <row r="42" spans="1:9" ht="15.75" x14ac:dyDescent="0.25">
      <c r="A42" s="28"/>
      <c r="B42" s="2" t="s">
        <v>32</v>
      </c>
      <c r="D42" s="29"/>
      <c r="E42" s="29"/>
      <c r="F42" s="76">
        <v>0</v>
      </c>
      <c r="G42" s="94"/>
      <c r="H42" s="29"/>
      <c r="I42" s="22"/>
    </row>
    <row r="43" spans="1:9" x14ac:dyDescent="0.2">
      <c r="A43" s="19"/>
      <c r="B43" s="2" t="s">
        <v>60</v>
      </c>
      <c r="D43" s="42"/>
      <c r="E43" s="19"/>
      <c r="F43" s="19"/>
      <c r="G43" s="92"/>
      <c r="H43" s="8"/>
      <c r="I43" s="22"/>
    </row>
    <row r="44" spans="1:9" x14ac:dyDescent="0.2">
      <c r="A44" s="19"/>
      <c r="B44" s="2" t="s">
        <v>14</v>
      </c>
      <c r="D44" s="20" t="s">
        <v>30</v>
      </c>
      <c r="E44" s="78">
        <v>8.5000000000000006E-2</v>
      </c>
      <c r="F44" s="19"/>
      <c r="G44" s="92"/>
      <c r="H44" s="43">
        <f>IF($H$8=0,0,I44/$H$8)</f>
        <v>0</v>
      </c>
      <c r="I44" s="44">
        <f>+$F$41*$F$42*E44</f>
        <v>0</v>
      </c>
    </row>
    <row r="45" spans="1:9" x14ac:dyDescent="0.2">
      <c r="A45" s="19"/>
      <c r="B45" s="2" t="s">
        <v>15</v>
      </c>
      <c r="D45" s="20" t="s">
        <v>30</v>
      </c>
      <c r="E45" s="78">
        <v>0</v>
      </c>
      <c r="F45" s="19"/>
      <c r="G45" s="92"/>
      <c r="H45" s="43">
        <f>IF($H$8=0,0,I45/$H$8)</f>
        <v>0</v>
      </c>
      <c r="I45" s="44">
        <f t="shared" ref="I45:I46" si="8">+$F$41*$F$42*E45</f>
        <v>0</v>
      </c>
    </row>
    <row r="46" spans="1:9" x14ac:dyDescent="0.2">
      <c r="A46" s="19"/>
      <c r="B46" s="2" t="s">
        <v>16</v>
      </c>
      <c r="D46" s="20" t="s">
        <v>30</v>
      </c>
      <c r="E46" s="78">
        <v>0</v>
      </c>
      <c r="F46" s="19"/>
      <c r="G46" s="92"/>
      <c r="H46" s="43">
        <f>IF($H$8=0,0,I46/$H$8)</f>
        <v>0</v>
      </c>
      <c r="I46" s="44">
        <f t="shared" si="8"/>
        <v>0</v>
      </c>
    </row>
    <row r="47" spans="1:9" x14ac:dyDescent="0.2">
      <c r="A47" s="19"/>
      <c r="B47" s="2" t="s">
        <v>17</v>
      </c>
      <c r="D47" s="20" t="s">
        <v>30</v>
      </c>
      <c r="E47" s="19"/>
      <c r="F47" s="19"/>
      <c r="G47" s="92"/>
      <c r="H47" s="43">
        <f>IF($H$8=0,0,I47/$H$8)</f>
        <v>0</v>
      </c>
      <c r="I47" s="77">
        <v>0</v>
      </c>
    </row>
    <row r="48" spans="1:9" ht="15.75" x14ac:dyDescent="0.25">
      <c r="A48" s="19"/>
      <c r="B48" s="117" t="s">
        <v>56</v>
      </c>
      <c r="C48" s="117"/>
      <c r="D48" s="117"/>
      <c r="E48" s="29"/>
      <c r="F48" s="75">
        <v>0</v>
      </c>
      <c r="G48" s="95"/>
      <c r="H48" s="43"/>
      <c r="I48" s="22"/>
    </row>
    <row r="49" spans="1:9" x14ac:dyDescent="0.2">
      <c r="A49" s="19"/>
      <c r="B49" s="2" t="s">
        <v>14</v>
      </c>
      <c r="D49" s="20" t="s">
        <v>30</v>
      </c>
      <c r="E49" s="78">
        <v>8.5000000000000006E-2</v>
      </c>
      <c r="F49" s="19"/>
      <c r="G49" s="92"/>
      <c r="H49" s="43">
        <f>IF($H$8=0,0,I49/$H$8)</f>
        <v>0</v>
      </c>
      <c r="I49" s="44">
        <f>+$F$48*E49</f>
        <v>0</v>
      </c>
    </row>
    <row r="50" spans="1:9" x14ac:dyDescent="0.2">
      <c r="A50" s="19"/>
      <c r="B50" s="2" t="s">
        <v>15</v>
      </c>
      <c r="D50" s="20" t="s">
        <v>30</v>
      </c>
      <c r="E50" s="78">
        <v>0</v>
      </c>
      <c r="F50" s="19"/>
      <c r="G50" s="92"/>
      <c r="H50" s="43">
        <f t="shared" ref="H50:H51" si="9">IF($H$8=0,0,I50/$H$8)</f>
        <v>0</v>
      </c>
      <c r="I50" s="44">
        <f t="shared" ref="I50:I51" si="10">+$F$48*E50</f>
        <v>0</v>
      </c>
    </row>
    <row r="51" spans="1:9" x14ac:dyDescent="0.2">
      <c r="A51" s="19"/>
      <c r="B51" s="2" t="s">
        <v>16</v>
      </c>
      <c r="D51" s="20" t="s">
        <v>30</v>
      </c>
      <c r="E51" s="78">
        <v>0</v>
      </c>
      <c r="F51" s="19"/>
      <c r="G51" s="92"/>
      <c r="H51" s="43">
        <f t="shared" si="9"/>
        <v>0</v>
      </c>
      <c r="I51" s="44">
        <f t="shared" si="10"/>
        <v>0</v>
      </c>
    </row>
    <row r="52" spans="1:9" x14ac:dyDescent="0.2">
      <c r="A52" s="19"/>
      <c r="B52" s="2" t="s">
        <v>17</v>
      </c>
      <c r="D52" s="20" t="s">
        <v>30</v>
      </c>
      <c r="E52" s="19"/>
      <c r="F52" s="19"/>
      <c r="G52" s="92"/>
      <c r="H52" s="43">
        <f>IF($H$8=0,0,I52/$H$8)</f>
        <v>0</v>
      </c>
      <c r="I52" s="77">
        <v>0</v>
      </c>
    </row>
    <row r="53" spans="1:9" x14ac:dyDescent="0.2">
      <c r="A53" s="19"/>
      <c r="B53" s="2" t="s">
        <v>18</v>
      </c>
      <c r="D53" s="20" t="s">
        <v>19</v>
      </c>
      <c r="F53" s="77"/>
      <c r="G53" s="96"/>
      <c r="H53" s="8"/>
      <c r="I53" s="22"/>
    </row>
    <row r="54" spans="1:9" x14ac:dyDescent="0.2">
      <c r="A54" s="19"/>
      <c r="B54" s="2" t="s">
        <v>14</v>
      </c>
      <c r="D54" s="20" t="s">
        <v>30</v>
      </c>
      <c r="E54" s="79">
        <v>0.03</v>
      </c>
      <c r="F54" s="19"/>
      <c r="G54" s="92"/>
      <c r="H54" s="43">
        <f>IF($H$8=0,0,I54/$H$8)</f>
        <v>0</v>
      </c>
      <c r="I54" s="45">
        <f>$F$53*E54*$H$8*$H$9*$H$10</f>
        <v>0</v>
      </c>
    </row>
    <row r="55" spans="1:9" x14ac:dyDescent="0.2">
      <c r="A55" s="19"/>
      <c r="B55" s="2" t="s">
        <v>15</v>
      </c>
      <c r="D55" s="20" t="s">
        <v>30</v>
      </c>
      <c r="E55" s="79">
        <v>4.0000000000000001E-3</v>
      </c>
      <c r="F55" s="19"/>
      <c r="G55" s="92"/>
      <c r="H55" s="43">
        <f>IF($H$8=0,0,I55/$H$8)</f>
        <v>0</v>
      </c>
      <c r="I55" s="45">
        <f>$F$53*E55*$H$8*$H$9*$H$10</f>
        <v>0</v>
      </c>
    </row>
    <row r="56" spans="1:9" ht="15.75" x14ac:dyDescent="0.25">
      <c r="A56" s="46" t="s">
        <v>20</v>
      </c>
      <c r="B56" s="47"/>
      <c r="C56" s="47"/>
      <c r="D56" s="48"/>
      <c r="E56" s="47"/>
      <c r="F56" s="47"/>
      <c r="G56" s="47"/>
      <c r="H56" s="37">
        <f>SUM(H44:H55)</f>
        <v>0</v>
      </c>
      <c r="I56" s="38">
        <f>SUM(I44:I55)</f>
        <v>0</v>
      </c>
    </row>
    <row r="57" spans="1:9" ht="15.75" x14ac:dyDescent="0.25">
      <c r="A57" s="32" t="s">
        <v>21</v>
      </c>
      <c r="B57" s="33"/>
      <c r="C57" s="33"/>
      <c r="D57" s="33"/>
      <c r="E57" s="33"/>
      <c r="F57" s="33"/>
      <c r="G57" s="33"/>
      <c r="H57" s="49">
        <f>H38+H56</f>
        <v>0</v>
      </c>
      <c r="I57" s="50">
        <f>I38+I56</f>
        <v>0</v>
      </c>
    </row>
    <row r="58" spans="1:9" ht="15.75" x14ac:dyDescent="0.25">
      <c r="A58" s="39" t="s">
        <v>22</v>
      </c>
      <c r="B58" s="40"/>
      <c r="C58" s="40"/>
      <c r="D58" s="40"/>
      <c r="E58" s="40"/>
      <c r="F58" s="40"/>
      <c r="G58" s="40"/>
      <c r="H58" s="37">
        <f>H20-H57</f>
        <v>0</v>
      </c>
      <c r="I58" s="38">
        <f>I20-I57</f>
        <v>0</v>
      </c>
    </row>
    <row r="59" spans="1:9" ht="15.75" x14ac:dyDescent="0.25">
      <c r="A59" s="46"/>
      <c r="B59" s="47"/>
      <c r="C59" s="47"/>
      <c r="D59" s="47"/>
      <c r="E59" s="47"/>
      <c r="F59" s="47"/>
      <c r="G59" s="47"/>
      <c r="H59" s="51"/>
      <c r="I59" s="52"/>
    </row>
    <row r="60" spans="1:9" ht="15.75" x14ac:dyDescent="0.25">
      <c r="B60" s="118"/>
      <c r="C60" s="120"/>
      <c r="D60" s="121"/>
      <c r="E60" s="99"/>
      <c r="F60" s="116"/>
      <c r="G60" s="116"/>
      <c r="H60" s="115"/>
      <c r="I60" s="52"/>
    </row>
    <row r="61" spans="1:9" ht="15.75" x14ac:dyDescent="0.25">
      <c r="B61" s="122"/>
      <c r="C61" s="120"/>
      <c r="D61" s="121"/>
      <c r="E61" s="100"/>
      <c r="F61" s="116"/>
      <c r="G61" s="116"/>
      <c r="H61" s="115"/>
    </row>
    <row r="62" spans="1:9" x14ac:dyDescent="0.2">
      <c r="A62" s="19"/>
      <c r="B62" s="19"/>
      <c r="C62" s="19"/>
      <c r="D62" s="19"/>
      <c r="E62" s="19"/>
      <c r="F62" s="19"/>
      <c r="G62" s="19"/>
      <c r="H62" s="19"/>
    </row>
    <row r="63" spans="1:9" ht="15.75" hidden="1" x14ac:dyDescent="0.25">
      <c r="A63" s="19"/>
      <c r="B63" s="53"/>
      <c r="C63" s="53"/>
      <c r="D63" s="54" t="s">
        <v>23</v>
      </c>
      <c r="E63" s="54"/>
      <c r="F63" s="40"/>
      <c r="G63" s="40"/>
      <c r="H63" s="55"/>
    </row>
    <row r="64" spans="1:9" ht="15.75" hidden="1" x14ac:dyDescent="0.25">
      <c r="A64" s="19"/>
      <c r="B64" s="56" t="s">
        <v>24</v>
      </c>
      <c r="C64" s="16"/>
      <c r="D64" s="57" t="str">
        <f>IF(H14=0,"NA",+E14)</f>
        <v>NA</v>
      </c>
      <c r="E64" s="58" t="s">
        <v>25</v>
      </c>
      <c r="F64" s="14"/>
      <c r="G64" s="14"/>
      <c r="H64" s="59" t="str">
        <f>IF(H14=0,"NA",+F14)</f>
        <v>NA</v>
      </c>
    </row>
    <row r="65" spans="1:8" hidden="1" x14ac:dyDescent="0.2">
      <c r="A65" s="19"/>
      <c r="B65" s="60" t="s">
        <v>26</v>
      </c>
      <c r="C65" s="62"/>
      <c r="D65" s="61" t="str">
        <f>+IF(D64="NA","NA",IF(E14&lt;=0,"NA",(H38-H20+H14)/E14))</f>
        <v>NA</v>
      </c>
      <c r="E65" s="47"/>
      <c r="F65" s="62" t="s">
        <v>27</v>
      </c>
      <c r="G65" s="62"/>
      <c r="H65" s="63" t="str">
        <f>+IF(H64="NA","NA",IF(F14&lt;=0,"NA",(H38-H20+H14)/F14))</f>
        <v>NA</v>
      </c>
    </row>
    <row r="66" spans="1:8" hidden="1" x14ac:dyDescent="0.2">
      <c r="A66" s="19"/>
      <c r="B66" s="64" t="s">
        <v>28</v>
      </c>
      <c r="C66" s="66"/>
      <c r="D66" s="65" t="str">
        <f>+IF(D64="NA","NA",IF(E14&lt;=0,"NA",(H57-H20+H14)/E14))</f>
        <v>NA</v>
      </c>
      <c r="E66" s="33"/>
      <c r="F66" s="66" t="s">
        <v>29</v>
      </c>
      <c r="G66" s="66"/>
      <c r="H66" s="67" t="str">
        <f>+IF(H64="NA","NA",IF(F14&lt;=0,"NA",(H57-H20+H14)/F14))</f>
        <v>NA</v>
      </c>
    </row>
    <row r="72" spans="1:8" x14ac:dyDescent="0.2">
      <c r="B72" s="107" t="s">
        <v>36</v>
      </c>
    </row>
    <row r="73" spans="1:8" x14ac:dyDescent="0.2">
      <c r="B73" s="110" t="s">
        <v>62</v>
      </c>
      <c r="C73" s="110"/>
    </row>
    <row r="74" spans="1:8" x14ac:dyDescent="0.2">
      <c r="B74" s="2" t="s">
        <v>63</v>
      </c>
    </row>
    <row r="75" spans="1:8" x14ac:dyDescent="0.2">
      <c r="B75" s="2" t="s">
        <v>64</v>
      </c>
    </row>
  </sheetData>
  <sheetProtection sheet="1" objects="1" scenarios="1"/>
  <mergeCells count="16">
    <mergeCell ref="B73:C73"/>
    <mergeCell ref="B1:I1"/>
    <mergeCell ref="B2:I3"/>
    <mergeCell ref="B6:D6"/>
    <mergeCell ref="F60:H60"/>
    <mergeCell ref="F61:H61"/>
    <mergeCell ref="B41:D41"/>
    <mergeCell ref="B8:E8"/>
    <mergeCell ref="B9:E9"/>
    <mergeCell ref="B60:D60"/>
    <mergeCell ref="B61:D61"/>
    <mergeCell ref="B10:E10"/>
    <mergeCell ref="B11:E11"/>
    <mergeCell ref="B48:D48"/>
    <mergeCell ref="B5:E5"/>
    <mergeCell ref="F9:G9"/>
  </mergeCells>
  <hyperlinks>
    <hyperlink ref="B2:H2" r:id="rId1" display="OSU Enterprise Budget Software has more information on the cost and returns for growing wheat."/>
    <hyperlink ref="B73:C73" r:id="rId2" display="Contact Roger Sahs"/>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2024-02-13T16:17:53Z</dcterms:modified>
</cp:coreProperties>
</file>