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thomi\Documents\Beef Extension\Calculators\"/>
    </mc:Choice>
  </mc:AlternateContent>
  <bookViews>
    <workbookView xWindow="0" yWindow="0" windowWidth="23040" windowHeight="9192"/>
  </bookViews>
  <sheets>
    <sheet name="Summary Precon Budget" sheetId="1" r:id="rId1"/>
    <sheet name="Feed and Health 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4" l="1"/>
  <c r="G23" i="4"/>
  <c r="G19" i="4"/>
  <c r="G20" i="4"/>
  <c r="G21" i="4"/>
  <c r="G22" i="4"/>
  <c r="G18" i="4"/>
  <c r="E6" i="4" l="1"/>
  <c r="E7" i="4"/>
  <c r="E8" i="4"/>
  <c r="E10" i="4"/>
  <c r="E11" i="4"/>
  <c r="E12" i="4"/>
  <c r="E5" i="4" l="1"/>
  <c r="E13" i="4" s="1"/>
  <c r="D6" i="1"/>
  <c r="D8" i="1" s="1"/>
  <c r="D13" i="1"/>
  <c r="D15" i="1" s="1"/>
  <c r="C13" i="1"/>
  <c r="C15" i="1" s="1"/>
  <c r="C6" i="1"/>
  <c r="C8" i="1" s="1"/>
  <c r="H5" i="1" s="1"/>
  <c r="H20" i="1" l="1"/>
  <c r="H26" i="1"/>
  <c r="I20" i="1"/>
  <c r="I5" i="1"/>
  <c r="I26" i="1"/>
  <c r="H28" i="1" l="1"/>
  <c r="C19" i="1"/>
  <c r="I28" i="1"/>
  <c r="D19" i="1"/>
  <c r="D22" i="1" s="1"/>
  <c r="D23" i="1" s="1"/>
  <c r="C22" i="1" l="1"/>
  <c r="C23" i="1" s="1"/>
  <c r="H21" i="1" s="1"/>
  <c r="I8" i="1"/>
  <c r="I21" i="1"/>
  <c r="H8" i="1" l="1"/>
  <c r="H17" i="1" s="1"/>
  <c r="J8" i="1" s="1"/>
  <c r="H29" i="1"/>
  <c r="H22" i="1"/>
  <c r="I22" i="1"/>
  <c r="I29" i="1"/>
  <c r="I17" i="1"/>
  <c r="K8" i="1" s="1"/>
  <c r="J13" i="1" l="1"/>
  <c r="J16" i="1"/>
  <c r="J6" i="1"/>
  <c r="J12" i="1"/>
  <c r="J11" i="1"/>
  <c r="J15" i="1"/>
  <c r="J9" i="1"/>
  <c r="H27" i="1"/>
  <c r="J14" i="1"/>
  <c r="J10" i="1"/>
  <c r="J5" i="1"/>
  <c r="H23" i="1"/>
  <c r="H24" i="1" s="1"/>
  <c r="K15" i="1"/>
  <c r="K16" i="1"/>
  <c r="K10" i="1"/>
  <c r="K11" i="1"/>
  <c r="K12" i="1"/>
  <c r="K14" i="1"/>
  <c r="K5" i="1"/>
  <c r="K9" i="1"/>
  <c r="I27" i="1"/>
  <c r="K13" i="1"/>
  <c r="K6" i="1"/>
  <c r="I23" i="1"/>
  <c r="I24" i="1" s="1"/>
  <c r="J17" i="1" l="1"/>
  <c r="K17" i="1"/>
</calcChain>
</file>

<file path=xl/comments1.xml><?xml version="1.0" encoding="utf-8"?>
<comments xmlns="http://schemas.openxmlformats.org/spreadsheetml/2006/main">
  <authors>
    <author>Lalman, David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 xml:space="preserve">MLV x 2 @ $2.50
Clostridial * 1 @ $1.00
Wormer * 1 @ $3.25
Implant * 1 @ $1.50
</t>
        </r>
      </text>
    </comment>
  </commentList>
</comments>
</file>

<file path=xl/sharedStrings.xml><?xml version="1.0" encoding="utf-8"?>
<sst xmlns="http://schemas.openxmlformats.org/spreadsheetml/2006/main" count="91" uniqueCount="71">
  <si>
    <t>Ranch (marketing) weight (lbs.)</t>
  </si>
  <si>
    <t>Shrink (%)</t>
  </si>
  <si>
    <t>Sale weight (lbs.)</t>
  </si>
  <si>
    <t>Price ($/cwt.)</t>
  </si>
  <si>
    <t>Gross revenue ($/head)</t>
  </si>
  <si>
    <t>Days from weaning to marketing</t>
  </si>
  <si>
    <t>ADG (lbs./day)</t>
  </si>
  <si>
    <t>Price change from weaning to marketing ($/cwt.)</t>
  </si>
  <si>
    <t>Price discount for increased flesh ($/cwt.)</t>
  </si>
  <si>
    <t>Management premium ($/cwt.)</t>
  </si>
  <si>
    <t>Final price ($/cwt.)</t>
  </si>
  <si>
    <t>Interest rate (%)</t>
  </si>
  <si>
    <t>Cattle interest ($/head)</t>
  </si>
  <si>
    <t>Death loss (%)</t>
  </si>
  <si>
    <t>Death loss ($/head)</t>
  </si>
  <si>
    <t>Total cost ($/head)</t>
  </si>
  <si>
    <t>Traditional vs Preconditioning Summary ($/head)</t>
  </si>
  <si>
    <t>Traditional gross revenue</t>
  </si>
  <si>
    <t>Preconditioning gross revenue</t>
  </si>
  <si>
    <t>Increased revenue</t>
  </si>
  <si>
    <t>Less preconditioning costs</t>
  </si>
  <si>
    <t>Net return from preconditioning management</t>
  </si>
  <si>
    <t>Parasite control</t>
  </si>
  <si>
    <t>Implant</t>
  </si>
  <si>
    <t>Castration</t>
  </si>
  <si>
    <t>Total</t>
  </si>
  <si>
    <t>Equipment ($/head)</t>
  </si>
  <si>
    <t>Labor ($/head)</t>
  </si>
  <si>
    <t>Pasture ($/head)</t>
  </si>
  <si>
    <t>Feed/supplement ($/head)</t>
  </si>
  <si>
    <t>Mineral ($/head)</t>
  </si>
  <si>
    <t>Fertilizer ($/head)</t>
  </si>
  <si>
    <t>Hay ($/head)</t>
  </si>
  <si>
    <t>Estimated price slide ($/cwt)</t>
  </si>
  <si>
    <t>Calculated price change due to heavier weight ($/cwt)</t>
  </si>
  <si>
    <t>Value of gain ($/cwt)</t>
  </si>
  <si>
    <t>Total cost of gain ($/cwt)</t>
  </si>
  <si>
    <t>Feed cost of gain ($/cwt)</t>
  </si>
  <si>
    <t>Base</t>
  </si>
  <si>
    <t>Alternate</t>
  </si>
  <si>
    <t>Weight gain (lbs.)</t>
  </si>
  <si>
    <t>Preconditioning Partial Budget Calculator</t>
  </si>
  <si>
    <t>Preconditioning Management Costs</t>
  </si>
  <si>
    <t>Preconditioning Management Revenue</t>
  </si>
  <si>
    <t>Added marketing costs (tags, commission) ($/head)</t>
  </si>
  <si>
    <t>Item</t>
  </si>
  <si>
    <t>Units</t>
  </si>
  <si>
    <t>Respiratory viral vaccine</t>
  </si>
  <si>
    <t>Clostridial</t>
  </si>
  <si>
    <t>Veterinary services</t>
  </si>
  <si>
    <t>Other</t>
  </si>
  <si>
    <t>Percent of Total</t>
  </si>
  <si>
    <t>Traditional Management Revenue</t>
  </si>
  <si>
    <t>Treatment costs for sick animals</t>
  </si>
  <si>
    <t>Vaccine, health supplies and medicine ($/head)</t>
  </si>
  <si>
    <t>Pasture</t>
  </si>
  <si>
    <t>Hay</t>
  </si>
  <si>
    <t>Supplement</t>
  </si>
  <si>
    <t>Salt and mineral</t>
  </si>
  <si>
    <t>$/Unit</t>
  </si>
  <si>
    <t>Cost</t>
  </si>
  <si>
    <t>Acres</t>
  </si>
  <si>
    <t>Pounds</t>
  </si>
  <si>
    <t>Days</t>
  </si>
  <si>
    <t>Fed</t>
  </si>
  <si>
    <t>Number of Units</t>
  </si>
  <si>
    <t>For Period</t>
  </si>
  <si>
    <t>Cost,</t>
  </si>
  <si>
    <t>$/head</t>
  </si>
  <si>
    <t>Vaccines, Health Supplies and Medicine (per head basis)</t>
  </si>
  <si>
    <t>Feed and Forage (per head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</si>
</sst>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9"/>
      <color indexed="81"/>
      <name val="Tahoma"/>
      <charset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Border="1"/>
    <xf numFmtId="2" fontId="0" fillId="0" borderId="0" xfId="0" applyNumberFormat="1" applyBorder="1"/>
    <xf numFmtId="2" fontId="0" fillId="2" borderId="1" xfId="0" applyNumberFormat="1" applyFill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1" fontId="0" fillId="0" borderId="10" xfId="0" applyNumberForma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10" xfId="0" applyNumberFormat="1" applyFill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3" borderId="10" xfId="0" applyNumberFormat="1" applyFill="1" applyBorder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2" fontId="0" fillId="3" borderId="7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0" xfId="0" applyFill="1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4" xfId="0" applyFill="1" applyBorder="1"/>
    <xf numFmtId="164" fontId="0" fillId="2" borderId="14" xfId="0" applyNumberFormat="1" applyFill="1" applyBorder="1"/>
    <xf numFmtId="1" fontId="0" fillId="0" borderId="14" xfId="0" applyNumberFormat="1" applyBorder="1"/>
    <xf numFmtId="2" fontId="0" fillId="2" borderId="14" xfId="0" applyNumberFormat="1" applyFill="1" applyBorder="1"/>
    <xf numFmtId="2" fontId="0" fillId="0" borderId="15" xfId="0" applyNumberFormat="1" applyBorder="1"/>
    <xf numFmtId="2" fontId="0" fillId="0" borderId="14" xfId="0" applyNumberFormat="1" applyFill="1" applyBorder="1"/>
    <xf numFmtId="2" fontId="0" fillId="3" borderId="14" xfId="0" applyNumberFormat="1" applyFill="1" applyBorder="1"/>
    <xf numFmtId="44" fontId="0" fillId="0" borderId="10" xfId="1" applyFont="1" applyBorder="1"/>
    <xf numFmtId="44" fontId="4" fillId="3" borderId="10" xfId="1" applyFont="1" applyFill="1" applyBorder="1"/>
    <xf numFmtId="44" fontId="0" fillId="0" borderId="11" xfId="1" applyFont="1" applyBorder="1"/>
    <xf numFmtId="0" fontId="3" fillId="0" borderId="0" xfId="0" applyFont="1"/>
    <xf numFmtId="39" fontId="0" fillId="0" borderId="0" xfId="1" applyNumberFormat="1" applyFont="1" applyBorder="1" applyAlignment="1">
      <alignment horizontal="center"/>
    </xf>
    <xf numFmtId="44" fontId="0" fillId="0" borderId="14" xfId="1" applyFont="1" applyBorder="1"/>
    <xf numFmtId="44" fontId="4" fillId="3" borderId="14" xfId="1" applyFont="1" applyFill="1" applyBorder="1"/>
    <xf numFmtId="44" fontId="0" fillId="0" borderId="15" xfId="1" applyFont="1" applyBorder="1"/>
    <xf numFmtId="1" fontId="0" fillId="0" borderId="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Protection="1"/>
    <xf numFmtId="0" fontId="0" fillId="2" borderId="10" xfId="0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/>
    <xf numFmtId="0" fontId="7" fillId="0" borderId="0" xfId="0" applyFont="1"/>
    <xf numFmtId="1" fontId="0" fillId="3" borderId="14" xfId="0" applyNumberFormat="1" applyFill="1" applyBorder="1"/>
    <xf numFmtId="0" fontId="7" fillId="0" borderId="8" xfId="0" applyFont="1" applyBorder="1"/>
    <xf numFmtId="0" fontId="7" fillId="0" borderId="2" xfId="0" applyFont="1" applyBorder="1"/>
    <xf numFmtId="0" fontId="7" fillId="0" borderId="0" xfId="0" applyFont="1" applyBorder="1"/>
    <xf numFmtId="44" fontId="7" fillId="0" borderId="0" xfId="1" applyFont="1" applyBorder="1"/>
    <xf numFmtId="0" fontId="7" fillId="0" borderId="5" xfId="0" applyFont="1" applyBorder="1"/>
    <xf numFmtId="0" fontId="7" fillId="0" borderId="1" xfId="0" applyFont="1" applyBorder="1"/>
    <xf numFmtId="44" fontId="7" fillId="0" borderId="1" xfId="1" applyFont="1" applyBorder="1"/>
    <xf numFmtId="44" fontId="7" fillId="3" borderId="1" xfId="1" applyFont="1" applyFill="1" applyBorder="1"/>
    <xf numFmtId="0" fontId="7" fillId="0" borderId="1" xfId="0" applyFont="1" applyBorder="1" applyAlignment="1">
      <alignment horizontal="center"/>
    </xf>
    <xf numFmtId="165" fontId="7" fillId="0" borderId="1" xfId="1" applyNumberFormat="1" applyFont="1" applyBorder="1"/>
    <xf numFmtId="2" fontId="7" fillId="0" borderId="1" xfId="1" applyNumberFormat="1" applyFont="1" applyBorder="1"/>
    <xf numFmtId="0" fontId="0" fillId="0" borderId="1" xfId="0" applyBorder="1" applyAlignment="1">
      <alignment horizontal="center"/>
    </xf>
    <xf numFmtId="0" fontId="7" fillId="0" borderId="18" xfId="0" applyFont="1" applyBorder="1"/>
    <xf numFmtId="44" fontId="7" fillId="0" borderId="10" xfId="1" applyFont="1" applyBorder="1"/>
    <xf numFmtId="0" fontId="7" fillId="0" borderId="19" xfId="0" applyFont="1" applyBorder="1"/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2" fontId="7" fillId="0" borderId="7" xfId="0" applyNumberFormat="1" applyFont="1" applyBorder="1"/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44" fontId="7" fillId="0" borderId="21" xfId="1" applyFont="1" applyBorder="1"/>
    <xf numFmtId="165" fontId="7" fillId="0" borderId="21" xfId="1" applyNumberFormat="1" applyFont="1" applyBorder="1"/>
    <xf numFmtId="2" fontId="7" fillId="0" borderId="21" xfId="0" applyNumberFormat="1" applyFont="1" applyBorder="1"/>
    <xf numFmtId="44" fontId="7" fillId="0" borderId="22" xfId="1" applyFont="1" applyBorder="1"/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4" fontId="7" fillId="3" borderId="11" xfId="0" applyNumberFormat="1" applyFont="1" applyFill="1" applyBorder="1"/>
    <xf numFmtId="0" fontId="0" fillId="0" borderId="8" xfId="0" applyBorder="1"/>
    <xf numFmtId="44" fontId="7" fillId="0" borderId="0" xfId="1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270165</xdr:colOff>
      <xdr:row>0</xdr:row>
      <xdr:rowOff>136025</xdr:rowOff>
    </xdr:from>
    <xdr:to>
      <xdr:col>7</xdr:col>
      <xdr:colOff>221721</xdr:colOff>
      <xdr:row>0</xdr:row>
      <xdr:rowOff>588585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6558A-A1D5-4C41-8857-FB0010C82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0097" y="136025"/>
          <a:ext cx="2462693" cy="452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6"/>
  <sheetViews>
    <sheetView showGridLines="0" tabSelected="1" zoomScale="130" zoomScaleNormal="130" workbookViewId="0">
      <selection activeCell="D12" sqref="D12"/>
    </sheetView>
  </sheetViews>
  <sheetFormatPr defaultRowHeight="13.2" x14ac:dyDescent="0.25"/>
  <cols>
    <col min="1" max="1" width="1.88671875" customWidth="1"/>
    <col min="2" max="2" width="48.44140625" customWidth="1"/>
    <col min="3" max="3" width="10.33203125" bestFit="1" customWidth="1"/>
    <col min="4" max="4" width="10.33203125" customWidth="1"/>
    <col min="5" max="5" width="2" customWidth="1"/>
    <col min="6" max="6" width="9.109375" customWidth="1"/>
    <col min="7" max="7" width="37.6640625" customWidth="1"/>
    <col min="8" max="8" width="11.109375" customWidth="1"/>
    <col min="9" max="9" width="11.88671875" customWidth="1"/>
    <col min="10" max="10" width="12.109375" customWidth="1"/>
    <col min="11" max="11" width="10" customWidth="1"/>
    <col min="12" max="17" width="9.109375" customWidth="1"/>
  </cols>
  <sheetData>
    <row r="1" spans="2:11" ht="48" customHeight="1" x14ac:dyDescent="0.3">
      <c r="B1" s="31" t="s">
        <v>41</v>
      </c>
      <c r="H1" s="1"/>
      <c r="J1" s="3"/>
      <c r="K1" s="1"/>
    </row>
    <row r="2" spans="2:11" ht="13.8" thickBot="1" x14ac:dyDescent="0.3">
      <c r="C2" s="96"/>
      <c r="D2" s="96"/>
      <c r="H2" s="96"/>
      <c r="I2" s="96"/>
    </row>
    <row r="3" spans="2:11" x14ac:dyDescent="0.25">
      <c r="B3" s="15" t="s">
        <v>52</v>
      </c>
      <c r="C3" s="22" t="s">
        <v>38</v>
      </c>
      <c r="D3" s="33" t="s">
        <v>39</v>
      </c>
      <c r="F3" s="15" t="s">
        <v>42</v>
      </c>
      <c r="G3" s="7"/>
      <c r="H3" s="16" t="s">
        <v>38</v>
      </c>
      <c r="I3" s="16" t="s">
        <v>39</v>
      </c>
      <c r="J3" s="21" t="s">
        <v>38</v>
      </c>
      <c r="K3" s="22" t="s">
        <v>39</v>
      </c>
    </row>
    <row r="4" spans="2:11" x14ac:dyDescent="0.25">
      <c r="B4" s="10" t="s">
        <v>0</v>
      </c>
      <c r="C4" s="54">
        <v>575</v>
      </c>
      <c r="D4" s="34">
        <v>575</v>
      </c>
      <c r="F4" s="8" t="s">
        <v>11</v>
      </c>
      <c r="G4" s="4"/>
      <c r="H4" s="57">
        <v>5</v>
      </c>
      <c r="I4" s="24">
        <v>5</v>
      </c>
      <c r="J4" s="97" t="s">
        <v>51</v>
      </c>
      <c r="K4" s="98"/>
    </row>
    <row r="5" spans="2:11" x14ac:dyDescent="0.25">
      <c r="B5" s="10" t="s">
        <v>1</v>
      </c>
      <c r="C5" s="55">
        <v>3</v>
      </c>
      <c r="D5" s="35">
        <v>3</v>
      </c>
      <c r="F5" s="10" t="s">
        <v>12</v>
      </c>
      <c r="G5" s="4"/>
      <c r="H5" s="2">
        <f>(H4/100)*C8*C11/365</f>
        <v>6.513450342465755</v>
      </c>
      <c r="I5" s="2">
        <f>(I4/100)*D8*D11/365</f>
        <v>6.513450342465755</v>
      </c>
      <c r="J5" s="49">
        <f>(H5/H$17)*100</f>
        <v>5.6661634105466918</v>
      </c>
      <c r="K5" s="50">
        <f>(I5/I$17)*100</f>
        <v>7.2136465244837646</v>
      </c>
    </row>
    <row r="6" spans="2:11" x14ac:dyDescent="0.25">
      <c r="B6" s="10" t="s">
        <v>2</v>
      </c>
      <c r="C6" s="53">
        <f>C4-(C4*C5/100)</f>
        <v>557.75</v>
      </c>
      <c r="D6" s="36">
        <f>D4-(D4*D5/100)</f>
        <v>557.75</v>
      </c>
      <c r="F6" s="10" t="s">
        <v>54</v>
      </c>
      <c r="G6" s="4"/>
      <c r="H6" s="58">
        <v>10.75</v>
      </c>
      <c r="I6" s="6">
        <v>10.75</v>
      </c>
      <c r="J6" s="49">
        <f>(H6/H$17)*100</f>
        <v>9.3516114287774155</v>
      </c>
      <c r="K6" s="50">
        <f>(I6/I$17)*100</f>
        <v>11.905625445951294</v>
      </c>
    </row>
    <row r="7" spans="2:11" x14ac:dyDescent="0.25">
      <c r="B7" s="10" t="s">
        <v>3</v>
      </c>
      <c r="C7" s="56">
        <v>155</v>
      </c>
      <c r="D7" s="37">
        <v>155</v>
      </c>
      <c r="F7" s="10" t="s">
        <v>13</v>
      </c>
      <c r="G7" s="4"/>
      <c r="H7" s="58"/>
      <c r="I7" s="6"/>
      <c r="J7" s="49"/>
      <c r="K7" s="50"/>
    </row>
    <row r="8" spans="2:11" ht="13.8" thickBot="1" x14ac:dyDescent="0.3">
      <c r="B8" s="13" t="s">
        <v>4</v>
      </c>
      <c r="C8" s="18">
        <f>C6*C7/100</f>
        <v>864.51250000000005</v>
      </c>
      <c r="D8" s="38">
        <f>D6*D7/100</f>
        <v>864.51250000000005</v>
      </c>
      <c r="F8" s="10" t="s">
        <v>14</v>
      </c>
      <c r="G8" s="4"/>
      <c r="H8" s="2">
        <f>C23*(H7/100)</f>
        <v>0</v>
      </c>
      <c r="I8" s="2">
        <f>D23*(I7/100)</f>
        <v>0</v>
      </c>
      <c r="J8" s="49">
        <f t="shared" ref="J8:J16" si="0">(H8/H$17)*100</f>
        <v>0</v>
      </c>
      <c r="K8" s="50">
        <f t="shared" ref="K8:K16" si="1">(I8/I$17)*100</f>
        <v>0</v>
      </c>
    </row>
    <row r="9" spans="2:11" ht="13.8" thickBot="1" x14ac:dyDescent="0.3">
      <c r="B9" s="4"/>
      <c r="C9" s="4"/>
      <c r="D9" s="4"/>
      <c r="F9" s="10" t="s">
        <v>27</v>
      </c>
      <c r="G9" s="4"/>
      <c r="H9" s="58">
        <v>13.2</v>
      </c>
      <c r="I9" s="6">
        <v>13.2</v>
      </c>
      <c r="J9" s="49">
        <f t="shared" si="0"/>
        <v>11.482908917196454</v>
      </c>
      <c r="K9" s="50">
        <f t="shared" si="1"/>
        <v>14.619000547586705</v>
      </c>
    </row>
    <row r="10" spans="2:11" x14ac:dyDescent="0.25">
      <c r="B10" s="15" t="s">
        <v>43</v>
      </c>
      <c r="C10" s="22" t="s">
        <v>38</v>
      </c>
      <c r="D10" s="33" t="s">
        <v>39</v>
      </c>
      <c r="F10" s="10" t="s">
        <v>26</v>
      </c>
      <c r="G10" s="4"/>
      <c r="H10" s="58">
        <v>7.5</v>
      </c>
      <c r="I10" s="6">
        <v>7.5</v>
      </c>
      <c r="J10" s="49">
        <f t="shared" si="0"/>
        <v>6.5243800665888942</v>
      </c>
      <c r="K10" s="50">
        <f t="shared" si="1"/>
        <v>8.3062503111288102</v>
      </c>
    </row>
    <row r="11" spans="2:11" x14ac:dyDescent="0.25">
      <c r="B11" s="10" t="s">
        <v>5</v>
      </c>
      <c r="C11" s="54">
        <v>55</v>
      </c>
      <c r="D11" s="34">
        <v>55</v>
      </c>
      <c r="F11" s="10" t="s">
        <v>28</v>
      </c>
      <c r="G11" s="4"/>
      <c r="H11" s="58"/>
      <c r="I11" s="6">
        <v>5</v>
      </c>
      <c r="J11" s="49">
        <f t="shared" si="0"/>
        <v>0</v>
      </c>
      <c r="K11" s="50">
        <f t="shared" si="1"/>
        <v>5.5375002074192068</v>
      </c>
    </row>
    <row r="12" spans="2:11" x14ac:dyDescent="0.25">
      <c r="B12" s="10" t="s">
        <v>6</v>
      </c>
      <c r="C12" s="56">
        <v>2</v>
      </c>
      <c r="D12" s="37">
        <v>2</v>
      </c>
      <c r="F12" s="11" t="s">
        <v>31</v>
      </c>
      <c r="G12" s="12"/>
      <c r="H12" s="59"/>
      <c r="I12" s="25">
        <v>23.19</v>
      </c>
      <c r="J12" s="49">
        <f t="shared" si="0"/>
        <v>0</v>
      </c>
      <c r="K12" s="50">
        <f t="shared" si="1"/>
        <v>25.682925962010284</v>
      </c>
    </row>
    <row r="13" spans="2:11" x14ac:dyDescent="0.25">
      <c r="B13" s="10" t="s">
        <v>0</v>
      </c>
      <c r="C13" s="17">
        <f>C4+(C11*C12)</f>
        <v>685</v>
      </c>
      <c r="D13" s="36">
        <f>D4+(D11*D12)</f>
        <v>685</v>
      </c>
      <c r="F13" s="11" t="s">
        <v>32</v>
      </c>
      <c r="G13" s="12"/>
      <c r="H13" s="59">
        <v>32.17</v>
      </c>
      <c r="I13" s="25"/>
      <c r="J13" s="49">
        <f t="shared" si="0"/>
        <v>27.985240898955304</v>
      </c>
      <c r="K13" s="50">
        <f t="shared" si="1"/>
        <v>0</v>
      </c>
    </row>
    <row r="14" spans="2:11" x14ac:dyDescent="0.25">
      <c r="B14" s="10" t="s">
        <v>1</v>
      </c>
      <c r="C14" s="55">
        <v>1</v>
      </c>
      <c r="D14" s="35">
        <v>1</v>
      </c>
      <c r="F14" s="10" t="s">
        <v>29</v>
      </c>
      <c r="G14" s="4"/>
      <c r="H14" s="58">
        <v>40.07</v>
      </c>
      <c r="I14" s="6">
        <v>19.39</v>
      </c>
      <c r="J14" s="49">
        <f t="shared" si="0"/>
        <v>34.857587902428939</v>
      </c>
      <c r="K14" s="50">
        <f t="shared" si="1"/>
        <v>21.474425804371684</v>
      </c>
    </row>
    <row r="15" spans="2:11" x14ac:dyDescent="0.25">
      <c r="B15" s="10" t="s">
        <v>2</v>
      </c>
      <c r="C15" s="17">
        <f>C13-(C13*C14/100)</f>
        <v>678.15</v>
      </c>
      <c r="D15" s="36">
        <f>D13-(D13*D14/100)</f>
        <v>678.15</v>
      </c>
      <c r="F15" s="10" t="s">
        <v>30</v>
      </c>
      <c r="G15" s="4"/>
      <c r="H15" s="58">
        <v>0.75</v>
      </c>
      <c r="I15" s="6">
        <v>0.75</v>
      </c>
      <c r="J15" s="49">
        <f t="shared" si="0"/>
        <v>0.65243800665888951</v>
      </c>
      <c r="K15" s="50">
        <f t="shared" si="1"/>
        <v>0.830625031112881</v>
      </c>
    </row>
    <row r="16" spans="2:11" x14ac:dyDescent="0.25">
      <c r="B16" s="10"/>
      <c r="C16" s="19"/>
      <c r="D16" s="19"/>
      <c r="F16" s="8" t="s">
        <v>44</v>
      </c>
      <c r="G16" s="4"/>
      <c r="H16" s="58">
        <v>4</v>
      </c>
      <c r="I16" s="6">
        <v>4</v>
      </c>
      <c r="J16" s="49">
        <f t="shared" si="0"/>
        <v>3.4796693688474107</v>
      </c>
      <c r="K16" s="50">
        <f t="shared" si="1"/>
        <v>4.4300001659353656</v>
      </c>
    </row>
    <row r="17" spans="2:11" ht="13.8" thickBot="1" x14ac:dyDescent="0.3">
      <c r="B17" s="10" t="s">
        <v>7</v>
      </c>
      <c r="C17" s="56">
        <v>0</v>
      </c>
      <c r="D17" s="37">
        <v>0</v>
      </c>
      <c r="F17" s="27" t="s">
        <v>15</v>
      </c>
      <c r="G17" s="28"/>
      <c r="H17" s="26">
        <f>SUM(H5:H6)+SUM(H8:H16)</f>
        <v>114.95345034246576</v>
      </c>
      <c r="I17" s="26">
        <f>SUM(I5:I6)+SUM(I8:I16)</f>
        <v>90.293450342465761</v>
      </c>
      <c r="J17" s="51">
        <f>SUM(J5:J16)</f>
        <v>99.999999999999986</v>
      </c>
      <c r="K17" s="52">
        <f>SUM(K5:K16)</f>
        <v>100</v>
      </c>
    </row>
    <row r="18" spans="2:11" ht="13.8" thickBot="1" x14ac:dyDescent="0.3">
      <c r="B18" s="10" t="s">
        <v>33</v>
      </c>
      <c r="C18" s="56">
        <v>-10</v>
      </c>
      <c r="D18" s="37">
        <v>-10</v>
      </c>
      <c r="H18" s="5"/>
      <c r="I18" s="5"/>
    </row>
    <row r="19" spans="2:11" x14ac:dyDescent="0.25">
      <c r="B19" s="10" t="s">
        <v>34</v>
      </c>
      <c r="C19" s="20">
        <f>(H26/100)*C18</f>
        <v>-12.039999999999997</v>
      </c>
      <c r="D19" s="39">
        <f>(I26/100)*D18</f>
        <v>-12.039999999999997</v>
      </c>
      <c r="F19" s="15" t="s">
        <v>16</v>
      </c>
      <c r="G19" s="7"/>
      <c r="H19" s="22" t="s">
        <v>38</v>
      </c>
      <c r="I19" s="33" t="s">
        <v>39</v>
      </c>
      <c r="J19" s="4"/>
      <c r="K19" s="4"/>
    </row>
    <row r="20" spans="2:11" x14ac:dyDescent="0.25">
      <c r="B20" s="10" t="s">
        <v>8</v>
      </c>
      <c r="C20" s="56"/>
      <c r="D20" s="37"/>
      <c r="F20" s="10" t="s">
        <v>17</v>
      </c>
      <c r="G20" s="4"/>
      <c r="H20" s="41">
        <f>C8</f>
        <v>864.51250000000005</v>
      </c>
      <c r="I20" s="46">
        <f>D8</f>
        <v>864.51250000000005</v>
      </c>
      <c r="J20" s="4"/>
      <c r="K20" s="4"/>
    </row>
    <row r="21" spans="2:11" x14ac:dyDescent="0.25">
      <c r="B21" s="10" t="s">
        <v>9</v>
      </c>
      <c r="C21" s="56">
        <v>10</v>
      </c>
      <c r="D21" s="37">
        <v>10</v>
      </c>
      <c r="F21" s="10" t="s">
        <v>18</v>
      </c>
      <c r="G21" s="4"/>
      <c r="H21" s="41">
        <f>C23</f>
        <v>1037.2982400000001</v>
      </c>
      <c r="I21" s="46">
        <f>D23</f>
        <v>1037.2982400000001</v>
      </c>
      <c r="J21" s="4"/>
      <c r="K21" s="4"/>
    </row>
    <row r="22" spans="2:11" x14ac:dyDescent="0.25">
      <c r="B22" s="29" t="s">
        <v>10</v>
      </c>
      <c r="C22" s="23">
        <f>C7+C17+C19+C20+C21</f>
        <v>152.96</v>
      </c>
      <c r="D22" s="40">
        <f>D7+D17+D19+D20+D21</f>
        <v>152.96</v>
      </c>
      <c r="F22" s="10" t="s">
        <v>19</v>
      </c>
      <c r="G22" s="4"/>
      <c r="H22" s="41">
        <f>H21-H20</f>
        <v>172.78574000000003</v>
      </c>
      <c r="I22" s="46">
        <f>I21-I20</f>
        <v>172.78574000000003</v>
      </c>
      <c r="J22" s="4"/>
      <c r="K22" s="4"/>
    </row>
    <row r="23" spans="2:11" ht="13.8" thickBot="1" x14ac:dyDescent="0.3">
      <c r="B23" s="13" t="s">
        <v>4</v>
      </c>
      <c r="C23" s="18">
        <f>C15*C22/100</f>
        <v>1037.2982400000001</v>
      </c>
      <c r="D23" s="38">
        <f>D15*D22/100</f>
        <v>1037.2982400000001</v>
      </c>
      <c r="F23" s="10" t="s">
        <v>20</v>
      </c>
      <c r="G23" s="4"/>
      <c r="H23" s="41">
        <f>H17</f>
        <v>114.95345034246576</v>
      </c>
      <c r="I23" s="46">
        <f>I17</f>
        <v>90.293450342465761</v>
      </c>
      <c r="J23" s="32"/>
      <c r="K23" s="32"/>
    </row>
    <row r="24" spans="2:11" x14ac:dyDescent="0.25">
      <c r="C24" s="4"/>
      <c r="D24" s="4"/>
      <c r="F24" s="29" t="s">
        <v>21</v>
      </c>
      <c r="G24" s="30"/>
      <c r="H24" s="42">
        <f>H22-H23</f>
        <v>57.832289657534275</v>
      </c>
      <c r="I24" s="47">
        <f>I22-I23</f>
        <v>82.492289657534272</v>
      </c>
      <c r="J24" s="45"/>
      <c r="K24" s="45"/>
    </row>
    <row r="25" spans="2:11" x14ac:dyDescent="0.25">
      <c r="F25" s="10"/>
      <c r="G25" s="4"/>
      <c r="H25" s="9"/>
      <c r="I25" s="9"/>
      <c r="J25" s="4"/>
      <c r="K25" s="4"/>
    </row>
    <row r="26" spans="2:11" x14ac:dyDescent="0.25">
      <c r="F26" s="10" t="s">
        <v>40</v>
      </c>
      <c r="G26" s="4"/>
      <c r="H26" s="60">
        <f>C15-C6</f>
        <v>120.39999999999998</v>
      </c>
      <c r="I26" s="62">
        <f>D15-D6</f>
        <v>120.39999999999998</v>
      </c>
      <c r="J26" s="4"/>
      <c r="K26" s="4"/>
    </row>
    <row r="27" spans="2:11" x14ac:dyDescent="0.25">
      <c r="F27" s="10" t="s">
        <v>36</v>
      </c>
      <c r="G27" s="4"/>
      <c r="H27" s="41">
        <f>H17/H26*100</f>
        <v>95.476287659855302</v>
      </c>
      <c r="I27" s="46">
        <f>I17/I26*100</f>
        <v>74.994560085104467</v>
      </c>
      <c r="J27" s="4"/>
      <c r="K27" s="4"/>
    </row>
    <row r="28" spans="2:11" x14ac:dyDescent="0.25">
      <c r="F28" s="10" t="s">
        <v>37</v>
      </c>
      <c r="G28" s="4"/>
      <c r="H28" s="41">
        <f>(H11+H12+H13+H14+H15)/H26*100</f>
        <v>60.622923588039889</v>
      </c>
      <c r="I28" s="46">
        <f>(I11+I12+I13+I14+I15)/I26*100</f>
        <v>40.14119601328904</v>
      </c>
      <c r="J28" s="4"/>
      <c r="K28" s="4"/>
    </row>
    <row r="29" spans="2:11" ht="13.8" thickBot="1" x14ac:dyDescent="0.3">
      <c r="F29" s="13" t="s">
        <v>35</v>
      </c>
      <c r="G29" s="14"/>
      <c r="H29" s="43">
        <f>((H21-C8)/H26)*100</f>
        <v>143.50975083056483</v>
      </c>
      <c r="I29" s="48">
        <f>((I21-D8)/I26)*100</f>
        <v>143.50975083056483</v>
      </c>
      <c r="J29" s="4"/>
      <c r="K29" s="4"/>
    </row>
    <row r="34" spans="2:4" x14ac:dyDescent="0.25">
      <c r="B34" s="3"/>
      <c r="C34" s="3"/>
      <c r="D34" s="3"/>
    </row>
    <row r="35" spans="2:4" s="3" customFormat="1" x14ac:dyDescent="0.25"/>
    <row r="36" spans="2:4" s="3" customFormat="1" x14ac:dyDescent="0.25">
      <c r="B36"/>
      <c r="C36"/>
      <c r="D36"/>
    </row>
  </sheetData>
  <mergeCells count="3">
    <mergeCell ref="C2:D2"/>
    <mergeCell ref="H2:I2"/>
    <mergeCell ref="J4:K4"/>
  </mergeCells>
  <phoneticPr fontId="0" type="noConversion"/>
  <pageMargins left="0.75" right="0.75" top="1" bottom="1" header="0.5" footer="0.5"/>
  <pageSetup orientation="landscape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3" sqref="G13"/>
    </sheetView>
  </sheetViews>
  <sheetFormatPr defaultRowHeight="13.2" x14ac:dyDescent="0.25"/>
  <cols>
    <col min="2" max="2" width="39.6640625" customWidth="1"/>
    <col min="3" max="4" width="13.5546875" customWidth="1"/>
    <col min="5" max="5" width="15.5546875" customWidth="1"/>
    <col min="6" max="6" width="19.44140625" customWidth="1"/>
    <col min="7" max="7" width="15.88671875" customWidth="1"/>
  </cols>
  <sheetData>
    <row r="2" spans="2:9" ht="18" thickBot="1" x14ac:dyDescent="0.35">
      <c r="B2" s="61" t="s">
        <v>69</v>
      </c>
      <c r="C2" s="61"/>
      <c r="D2" s="61"/>
      <c r="E2" s="61"/>
      <c r="F2" s="61"/>
      <c r="G2" s="61"/>
      <c r="H2" s="61"/>
    </row>
    <row r="3" spans="2:9" ht="17.399999999999999" x14ac:dyDescent="0.3">
      <c r="B3" s="63"/>
      <c r="C3" s="64"/>
      <c r="D3" s="64"/>
      <c r="E3" s="90" t="s">
        <v>60</v>
      </c>
      <c r="F3" s="61"/>
      <c r="G3" s="61"/>
      <c r="H3" s="61"/>
    </row>
    <row r="4" spans="2:9" ht="18" thickBot="1" x14ac:dyDescent="0.35">
      <c r="B4" s="67" t="s">
        <v>45</v>
      </c>
      <c r="C4" s="91" t="s">
        <v>46</v>
      </c>
      <c r="D4" s="91" t="s">
        <v>59</v>
      </c>
      <c r="E4" s="92" t="s">
        <v>68</v>
      </c>
      <c r="F4" s="61"/>
      <c r="G4" s="61"/>
      <c r="H4" s="61"/>
    </row>
    <row r="5" spans="2:9" ht="17.399999999999999" x14ac:dyDescent="0.3">
      <c r="B5" s="84" t="s">
        <v>47</v>
      </c>
      <c r="C5" s="84">
        <v>2</v>
      </c>
      <c r="D5" s="85">
        <v>2.5</v>
      </c>
      <c r="E5" s="85">
        <f>D5*C5</f>
        <v>5</v>
      </c>
      <c r="F5" s="61"/>
      <c r="G5" s="61"/>
      <c r="H5" s="61"/>
    </row>
    <row r="6" spans="2:9" ht="17.399999999999999" x14ac:dyDescent="0.3">
      <c r="B6" s="68" t="s">
        <v>48</v>
      </c>
      <c r="C6" s="68">
        <v>1</v>
      </c>
      <c r="D6" s="69">
        <v>1</v>
      </c>
      <c r="E6" s="69">
        <f t="shared" ref="E6:E12" si="0">D6*C6</f>
        <v>1</v>
      </c>
      <c r="F6" s="61"/>
      <c r="G6" s="61"/>
      <c r="H6" s="61"/>
    </row>
    <row r="7" spans="2:9" ht="17.399999999999999" x14ac:dyDescent="0.3">
      <c r="B7" s="68" t="s">
        <v>22</v>
      </c>
      <c r="C7" s="68">
        <v>1</v>
      </c>
      <c r="D7" s="69">
        <v>3.25</v>
      </c>
      <c r="E7" s="69">
        <f t="shared" si="0"/>
        <v>3.25</v>
      </c>
      <c r="F7" s="61"/>
      <c r="G7" s="61"/>
      <c r="H7" s="61"/>
    </row>
    <row r="8" spans="2:9" ht="17.399999999999999" x14ac:dyDescent="0.3">
      <c r="B8" s="68" t="s">
        <v>23</v>
      </c>
      <c r="C8" s="68">
        <v>1</v>
      </c>
      <c r="D8" s="69">
        <v>1.5</v>
      </c>
      <c r="E8" s="69">
        <f t="shared" si="0"/>
        <v>1.5</v>
      </c>
      <c r="F8" s="61"/>
      <c r="G8" s="61"/>
      <c r="H8" s="61"/>
    </row>
    <row r="9" spans="2:9" ht="17.399999999999999" x14ac:dyDescent="0.3">
      <c r="B9" s="68" t="s">
        <v>24</v>
      </c>
      <c r="C9" s="68">
        <v>1</v>
      </c>
      <c r="D9" s="69"/>
      <c r="E9" s="69">
        <f t="shared" si="0"/>
        <v>0</v>
      </c>
      <c r="F9" s="61"/>
      <c r="G9" s="61"/>
      <c r="H9" s="61"/>
    </row>
    <row r="10" spans="2:9" ht="17.399999999999999" x14ac:dyDescent="0.3">
      <c r="B10" s="68" t="s">
        <v>53</v>
      </c>
      <c r="C10" s="68">
        <v>0</v>
      </c>
      <c r="D10" s="69">
        <v>15</v>
      </c>
      <c r="E10" s="69">
        <f t="shared" si="0"/>
        <v>0</v>
      </c>
      <c r="F10" s="61"/>
      <c r="G10" s="61"/>
      <c r="H10" s="61"/>
    </row>
    <row r="11" spans="2:9" ht="17.399999999999999" x14ac:dyDescent="0.3">
      <c r="B11" s="68" t="s">
        <v>49</v>
      </c>
      <c r="C11" s="68">
        <v>0</v>
      </c>
      <c r="D11" s="69"/>
      <c r="E11" s="69">
        <f t="shared" si="0"/>
        <v>0</v>
      </c>
      <c r="F11" s="61"/>
      <c r="G11" s="61"/>
      <c r="H11" s="61"/>
    </row>
    <row r="12" spans="2:9" ht="17.399999999999999" x14ac:dyDescent="0.3">
      <c r="B12" s="68" t="s">
        <v>50</v>
      </c>
      <c r="C12" s="68"/>
      <c r="D12" s="69"/>
      <c r="E12" s="69">
        <f t="shared" si="0"/>
        <v>0</v>
      </c>
      <c r="F12" s="61"/>
      <c r="G12" s="61"/>
      <c r="H12" s="61"/>
    </row>
    <row r="13" spans="2:9" ht="17.399999999999999" x14ac:dyDescent="0.3">
      <c r="B13" s="68" t="s">
        <v>25</v>
      </c>
      <c r="C13" s="68"/>
      <c r="D13" s="69"/>
      <c r="E13" s="70">
        <f>SUM(E5:E12)</f>
        <v>10.75</v>
      </c>
      <c r="F13" s="61"/>
      <c r="G13" s="61"/>
      <c r="H13" s="61"/>
    </row>
    <row r="14" spans="2:9" ht="17.399999999999999" x14ac:dyDescent="0.3">
      <c r="B14" s="65"/>
      <c r="C14" s="65"/>
      <c r="D14" s="66"/>
      <c r="E14" s="95"/>
      <c r="F14" s="61"/>
      <c r="G14" s="61"/>
      <c r="H14" s="61"/>
    </row>
    <row r="15" spans="2:9" ht="18" thickBot="1" x14ac:dyDescent="0.35">
      <c r="B15" s="61" t="s">
        <v>70</v>
      </c>
      <c r="C15" s="61"/>
      <c r="D15" s="61"/>
      <c r="E15" s="61"/>
      <c r="F15" s="61"/>
      <c r="G15" s="61"/>
      <c r="H15" s="61"/>
    </row>
    <row r="16" spans="2:9" ht="17.399999999999999" x14ac:dyDescent="0.3">
      <c r="B16" s="94"/>
      <c r="C16" s="89" t="s">
        <v>63</v>
      </c>
      <c r="D16" s="89"/>
      <c r="E16" s="89"/>
      <c r="F16" s="89" t="s">
        <v>65</v>
      </c>
      <c r="G16" s="90" t="s">
        <v>67</v>
      </c>
      <c r="H16" s="61"/>
      <c r="I16" s="61"/>
    </row>
    <row r="17" spans="2:9" ht="18" thickBot="1" x14ac:dyDescent="0.35">
      <c r="B17" s="67" t="s">
        <v>45</v>
      </c>
      <c r="C17" s="91" t="s">
        <v>64</v>
      </c>
      <c r="D17" s="91" t="s">
        <v>46</v>
      </c>
      <c r="E17" s="91" t="s">
        <v>59</v>
      </c>
      <c r="F17" s="91" t="s">
        <v>66</v>
      </c>
      <c r="G17" s="92" t="s">
        <v>68</v>
      </c>
      <c r="H17" s="61"/>
      <c r="I17" s="61"/>
    </row>
    <row r="18" spans="2:9" ht="17.399999999999999" x14ac:dyDescent="0.3">
      <c r="B18" s="82" t="s">
        <v>55</v>
      </c>
      <c r="C18" s="83">
        <v>55</v>
      </c>
      <c r="D18" s="83" t="s">
        <v>61</v>
      </c>
      <c r="E18" s="86">
        <v>3.33</v>
      </c>
      <c r="F18" s="87">
        <v>1.5</v>
      </c>
      <c r="G18" s="88">
        <f>F18*E18</f>
        <v>4.9950000000000001</v>
      </c>
      <c r="H18" s="61"/>
      <c r="I18" s="61"/>
    </row>
    <row r="19" spans="2:9" ht="17.399999999999999" x14ac:dyDescent="0.3">
      <c r="B19" s="75" t="s">
        <v>56</v>
      </c>
      <c r="C19" s="71">
        <v>55</v>
      </c>
      <c r="D19" s="71" t="s">
        <v>62</v>
      </c>
      <c r="E19" s="72">
        <v>4.4999999999999998E-2</v>
      </c>
      <c r="F19" s="73">
        <v>715</v>
      </c>
      <c r="G19" s="76">
        <f t="shared" ref="G19:G22" si="1">F19*E19</f>
        <v>32.174999999999997</v>
      </c>
      <c r="H19" s="61"/>
      <c r="I19" s="61"/>
    </row>
    <row r="20" spans="2:9" ht="17.399999999999999" x14ac:dyDescent="0.3">
      <c r="B20" s="75" t="s">
        <v>57</v>
      </c>
      <c r="C20" s="71">
        <v>55</v>
      </c>
      <c r="D20" s="71" t="s">
        <v>62</v>
      </c>
      <c r="E20" s="72">
        <v>0.11749999999999999</v>
      </c>
      <c r="F20" s="73">
        <v>165</v>
      </c>
      <c r="G20" s="76">
        <f t="shared" si="1"/>
        <v>19.387499999999999</v>
      </c>
      <c r="H20" s="61"/>
      <c r="I20" s="61"/>
    </row>
    <row r="21" spans="2:9" ht="17.399999999999999" x14ac:dyDescent="0.3">
      <c r="B21" s="75" t="s">
        <v>58</v>
      </c>
      <c r="C21" s="71">
        <v>55</v>
      </c>
      <c r="D21" s="71" t="s">
        <v>62</v>
      </c>
      <c r="E21" s="72">
        <v>0.1</v>
      </c>
      <c r="F21" s="73">
        <v>7</v>
      </c>
      <c r="G21" s="76">
        <f t="shared" si="1"/>
        <v>0.70000000000000007</v>
      </c>
      <c r="H21" s="61"/>
      <c r="I21" s="61"/>
    </row>
    <row r="22" spans="2:9" ht="17.399999999999999" x14ac:dyDescent="0.3">
      <c r="B22" s="75" t="s">
        <v>50</v>
      </c>
      <c r="C22" s="74"/>
      <c r="D22" s="71"/>
      <c r="E22" s="68"/>
      <c r="F22" s="73"/>
      <c r="G22" s="76">
        <f t="shared" si="1"/>
        <v>0</v>
      </c>
      <c r="H22" s="61"/>
      <c r="I22" s="61"/>
    </row>
    <row r="23" spans="2:9" ht="18" thickBot="1" x14ac:dyDescent="0.35">
      <c r="B23" s="77" t="s">
        <v>25</v>
      </c>
      <c r="C23" s="78"/>
      <c r="D23" s="79"/>
      <c r="E23" s="80"/>
      <c r="F23" s="81"/>
      <c r="G23" s="93">
        <f>SUM(G18:G22)</f>
        <v>57.257499999999993</v>
      </c>
      <c r="H23" s="61"/>
      <c r="I23" s="61"/>
    </row>
    <row r="24" spans="2:9" ht="17.399999999999999" x14ac:dyDescent="0.3">
      <c r="B24" s="61"/>
      <c r="C24" s="61"/>
      <c r="D24" s="61"/>
      <c r="E24" s="61"/>
      <c r="F24" s="61"/>
      <c r="G24" s="61"/>
      <c r="H24" s="61"/>
      <c r="I24" s="61"/>
    </row>
    <row r="25" spans="2:9" ht="17.399999999999999" x14ac:dyDescent="0.3">
      <c r="B25" s="61"/>
      <c r="C25" s="61"/>
      <c r="D25" s="61"/>
      <c r="E25" s="61"/>
      <c r="F25" s="61"/>
      <c r="G25" s="61"/>
      <c r="H25" s="61"/>
      <c r="I25" s="61"/>
    </row>
    <row r="26" spans="2:9" ht="17.399999999999999" x14ac:dyDescent="0.3">
      <c r="B26" s="61"/>
      <c r="C26" s="61"/>
      <c r="D26" s="61"/>
      <c r="E26" s="61"/>
      <c r="F26" s="61"/>
      <c r="G26" s="61"/>
      <c r="H26" s="61"/>
      <c r="I26" s="61"/>
    </row>
    <row r="27" spans="2:9" ht="17.399999999999999" x14ac:dyDescent="0.3">
      <c r="B27" s="61"/>
      <c r="C27" s="61"/>
      <c r="D27" s="61"/>
      <c r="E27" s="61"/>
      <c r="F27" s="61"/>
      <c r="G27" s="61"/>
      <c r="H27" s="61"/>
      <c r="I27" s="61"/>
    </row>
    <row r="28" spans="2:9" ht="17.399999999999999" x14ac:dyDescent="0.3">
      <c r="B28" s="61"/>
      <c r="C28" s="61"/>
      <c r="D28" s="61"/>
      <c r="E28" s="61"/>
      <c r="F28" s="61"/>
      <c r="G28" s="61"/>
      <c r="H28" s="61"/>
      <c r="I28" s="61"/>
    </row>
    <row r="29" spans="2:9" ht="17.399999999999999" x14ac:dyDescent="0.3">
      <c r="B29" s="61"/>
      <c r="C29" s="61"/>
      <c r="D29" s="61"/>
      <c r="E29" s="61"/>
      <c r="F29" s="61"/>
      <c r="G29" s="61"/>
      <c r="H29" s="61"/>
      <c r="I29" s="61"/>
    </row>
    <row r="30" spans="2:9" ht="17.399999999999999" x14ac:dyDescent="0.3">
      <c r="B30" s="61"/>
      <c r="C30" s="61"/>
      <c r="D30" s="61"/>
      <c r="E30" s="61"/>
      <c r="F30" s="61"/>
      <c r="G30" s="61"/>
      <c r="H30" s="61"/>
      <c r="I30" s="61"/>
    </row>
    <row r="31" spans="2:9" ht="17.399999999999999" x14ac:dyDescent="0.3">
      <c r="B31" s="61"/>
      <c r="C31" s="61"/>
      <c r="D31" s="61"/>
      <c r="E31" s="61"/>
      <c r="F31" s="61"/>
      <c r="G31" s="61"/>
      <c r="H31" s="61"/>
      <c r="I31" s="61"/>
    </row>
    <row r="32" spans="2:9" ht="17.399999999999999" x14ac:dyDescent="0.3">
      <c r="B32" s="61"/>
      <c r="C32" s="61"/>
      <c r="D32" s="61"/>
      <c r="E32" s="61"/>
      <c r="F32" s="61"/>
      <c r="G32" s="61"/>
      <c r="H32" s="61"/>
      <c r="I32" s="61"/>
    </row>
    <row r="33" spans="2:8" ht="17.399999999999999" x14ac:dyDescent="0.3">
      <c r="B33" s="61"/>
      <c r="C33" s="61"/>
      <c r="D33" s="61"/>
      <c r="E33" s="61"/>
      <c r="F33" s="61"/>
      <c r="G33" s="61"/>
      <c r="H33" s="61"/>
    </row>
    <row r="34" spans="2:8" ht="17.399999999999999" x14ac:dyDescent="0.3">
      <c r="B34" s="61"/>
      <c r="C34" s="61"/>
      <c r="D34" s="61"/>
      <c r="E34" s="61"/>
      <c r="F34" s="61"/>
      <c r="G34" s="61"/>
      <c r="H34" s="61"/>
    </row>
    <row r="35" spans="2:8" x14ac:dyDescent="0.25">
      <c r="B35" s="44"/>
      <c r="C35" s="4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Precon Budget</vt:lpstr>
      <vt:lpstr>Feed and Health Budget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ceward</dc:creator>
  <cp:lastModifiedBy>Thomison, Julianne</cp:lastModifiedBy>
  <cp:lastPrinted>2020-06-04T16:24:55Z</cp:lastPrinted>
  <dcterms:created xsi:type="dcterms:W3CDTF">2007-09-05T19:11:35Z</dcterms:created>
  <dcterms:modified xsi:type="dcterms:W3CDTF">2021-09-27T13:18:28Z</dcterms:modified>
</cp:coreProperties>
</file>